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13_ncr:1_{36DCA945-0E82-4219-98B5-4BBE02672A5E}" xr6:coauthVersionLast="47" xr6:coauthVersionMax="47" xr10:uidLastSave="{00000000-0000-0000-0000-000000000000}"/>
  <bookViews>
    <workbookView xWindow="7605" yWindow="6000" windowWidth="20715" windowHeight="23535" tabRatio="886" xr2:uid="{00000000-000D-0000-FFFF-FFFF00000000}"/>
  </bookViews>
  <sheets>
    <sheet name="Fra 01.01.2023" sheetId="18" r:id="rId1"/>
  </sheets>
  <definedNames>
    <definedName name="KundeNavn">#REF!</definedName>
    <definedName name="_xlnm.Print_Area" localSheetId="0">'Fra 01.01.2023'!$A$1:$T$81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3" i="18" l="1"/>
  <c r="S56" i="18"/>
  <c r="P56" i="18"/>
  <c r="N56" i="18"/>
  <c r="T56" i="18" s="1"/>
  <c r="S55" i="18"/>
  <c r="P55" i="18"/>
  <c r="N55" i="18"/>
  <c r="T55" i="18" s="1"/>
  <c r="S54" i="18"/>
  <c r="P54" i="18"/>
  <c r="N54" i="18"/>
  <c r="T54" i="18" s="1"/>
  <c r="T35" i="18"/>
  <c r="T34" i="18"/>
  <c r="T33" i="18"/>
  <c r="T28" i="18"/>
  <c r="O28" i="18"/>
  <c r="U12" i="18"/>
  <c r="X12" i="18" s="1"/>
  <c r="U10" i="18"/>
  <c r="U9" i="18"/>
  <c r="V10" i="18" l="1"/>
  <c r="V11" i="18" l="1"/>
  <c r="V12" i="18" l="1"/>
  <c r="U6" i="18" s="1"/>
  <c r="W12" i="18"/>
  <c r="U8" i="18" s="1"/>
  <c r="Y8" i="18" l="1"/>
  <c r="X8" i="18"/>
  <c r="Z8" i="18" s="1"/>
  <c r="E57" i="18" s="1"/>
  <c r="W8" i="18"/>
  <c r="K57" i="18"/>
  <c r="I53" i="18"/>
  <c r="K40" i="18"/>
  <c r="K39" i="18"/>
  <c r="T6" i="18"/>
  <c r="S39" i="18" l="1"/>
  <c r="P39" i="18"/>
  <c r="N39" i="18"/>
  <c r="T39" i="18" s="1"/>
  <c r="S40" i="18"/>
  <c r="P40" i="18"/>
  <c r="N40" i="18"/>
  <c r="T40" i="18" s="1"/>
  <c r="S57" i="18"/>
  <c r="P57" i="18"/>
  <c r="N57" i="18"/>
  <c r="L57" i="18"/>
  <c r="T57" i="18" s="1"/>
  <c r="T72" i="18" l="1"/>
  <c r="T75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K5" authorId="0" shapeId="0" xr:uid="{A6AA9EBB-1AAF-4217-91C7-E36698B3476A}">
      <text>
        <r>
          <rPr>
            <sz val="9"/>
            <color indexed="81"/>
            <rFont val="Tahoma"/>
            <family val="2"/>
          </rPr>
          <t>Datoformat: 
01.01.23</t>
        </r>
      </text>
    </comment>
    <comment ref="Q5" authorId="0" shapeId="0" xr:uid="{C68A2C58-F7CA-498D-BEB5-744089F0E716}">
      <text>
        <r>
          <rPr>
            <sz val="9"/>
            <color indexed="81"/>
            <rFont val="Tahoma"/>
            <family val="2"/>
          </rPr>
          <t>Format på klokkeslett:
08:00</t>
        </r>
      </text>
    </comment>
    <comment ref="T5" authorId="0" shapeId="0" xr:uid="{4931E55A-E70E-4D68-AF02-D80FAA88FCB1}">
      <text>
        <r>
          <rPr>
            <sz val="9"/>
            <color indexed="81"/>
            <rFont val="Tahoma"/>
            <family val="2"/>
          </rPr>
          <t xml:space="preserve">Hvis reisen er over flere dager blir det døgndiett, er det reise på samme dag blir det dagdiett.
</t>
        </r>
        <r>
          <rPr>
            <b/>
            <sz val="9"/>
            <color indexed="81"/>
            <rFont val="Tahoma"/>
            <family val="2"/>
          </rPr>
          <t xml:space="preserve">
Reise på over 6 timer inn i nytt døgn gir et ekstra døgn.
</t>
        </r>
        <r>
          <rPr>
            <sz val="9"/>
            <color indexed="81"/>
            <rFont val="Tahoma"/>
            <family val="2"/>
          </rPr>
          <t xml:space="preserve">
Merk at Excel ikke er et reiseregningssystem og vil her i noen reisekombinasjoner regne feil antall diettdøgn. Dette kan være hvis reisen starer eller slutter på natt. I slike tilfeller og hvis du har en eldre versjon av  Excel, må du regne ut diettdøgnene manuelt og overskriver formlen. (Opphev arkbeskyttelse) </t>
        </r>
      </text>
    </comment>
    <comment ref="R32" authorId="0" shapeId="0" xr:uid="{0FA7728F-B52F-4FE7-A37E-0AFA99A51A33}">
      <text>
        <r>
          <rPr>
            <b/>
            <sz val="9"/>
            <color indexed="81"/>
            <rFont val="Tahoma"/>
            <family val="2"/>
          </rPr>
          <t xml:space="preserve">Du har krav på det du har avtalt med arbeidsgiver. 
Skattefri sats uansett kjørelengde er kr 3,50 pr km.
</t>
        </r>
      </text>
    </comment>
    <comment ref="H34" authorId="0" shapeId="0" xr:uid="{65892EC1-3418-4CE6-A7B9-D77EE68B73B7}">
      <text>
        <r>
          <rPr>
            <b/>
            <sz val="9"/>
            <color indexed="81"/>
            <rFont val="Tahoma"/>
            <family val="2"/>
          </rPr>
          <t>Hvis flere passasjerer legg inn alle navnene. 
(Antall km * antall passasjerer) legges inn i O34</t>
        </r>
      </text>
    </comment>
    <comment ref="R35" authorId="0" shapeId="0" xr:uid="{5E1DDD7E-3CC2-4E0E-B047-A19CF9A2D959}">
      <text>
        <r>
          <rPr>
            <b/>
            <sz val="9"/>
            <color indexed="81"/>
            <rFont val="Tahoma"/>
            <family val="2"/>
          </rPr>
          <t>Tillegg for kjøring på skogs- og anleggsveier: kr 1,00 pr km.
Tillegg for frakt av utstyr og materiell:
kr 1,00 pr km.</t>
        </r>
      </text>
    </comment>
    <comment ref="I52" authorId="0" shapeId="0" xr:uid="{6DEEA4A3-DB4A-4267-AC05-01C1DE384276}">
      <text>
        <r>
          <rPr>
            <sz val="9"/>
            <color indexed="81"/>
            <rFont val="Tahoma"/>
            <family val="2"/>
          </rPr>
          <t>Antall diettdøgn må manuelt føres ned på riktig linje ifht. type overnatting.</t>
        </r>
      </text>
    </comment>
    <comment ref="M79" authorId="0" shapeId="0" xr:uid="{F65DD6AD-F5CD-4B35-A65F-02605ACE823E}">
      <text>
        <r>
          <rPr>
            <sz val="9"/>
            <color indexed="81"/>
            <rFont val="Tahoma"/>
            <family val="2"/>
          </rPr>
          <t>Hvis reiseregningen gjelder dagreise og arbeidstaker er på en reise utenfor normalarbeidssituasjon, skal det avkrysses for merkostnadssituasjon.</t>
        </r>
      </text>
    </comment>
    <comment ref="R79" authorId="0" shapeId="0" xr:uid="{D6C598AC-C7EB-4363-8AD7-383F848504CD}">
      <text>
        <r>
          <rPr>
            <sz val="9"/>
            <color indexed="81"/>
            <rFont val="Tahoma"/>
            <family val="2"/>
          </rPr>
          <t xml:space="preserve">Hvis reiseregningen gjelder dagreise under en normalarbeidsituasjon, f.eks. selgere på kundebesøk, håndverkere i ordinær jobbsituasjon, eller andre i ordinær jobbsituasjon skal det avkrysses for normalarbeidssituasjon. </t>
        </r>
      </text>
    </comment>
  </commentList>
</comments>
</file>

<file path=xl/sharedStrings.xml><?xml version="1.0" encoding="utf-8"?>
<sst xmlns="http://schemas.openxmlformats.org/spreadsheetml/2006/main" count="111" uniqueCount="88">
  <si>
    <t>Kl.:</t>
  </si>
  <si>
    <t>-</t>
  </si>
  <si>
    <t>Sum km</t>
  </si>
  <si>
    <t>Til</t>
  </si>
  <si>
    <t xml:space="preserve">   - Reiseforskudd</t>
  </si>
  <si>
    <t>REISEREGNING</t>
  </si>
  <si>
    <t>Avdeling:</t>
  </si>
  <si>
    <t xml:space="preserve">     Annet</t>
  </si>
  <si>
    <t>Fra</t>
  </si>
  <si>
    <t>Beløp</t>
  </si>
  <si>
    <t>Oppgi navn på passasjer(er):</t>
  </si>
  <si>
    <t>Attestasjon:</t>
  </si>
  <si>
    <t xml:space="preserve">Opplysninger om overnattingssted-/type  </t>
  </si>
  <si>
    <t>Sum:</t>
  </si>
  <si>
    <t xml:space="preserve"> Fra sted:</t>
  </si>
  <si>
    <t>Sum hittil i år:</t>
  </si>
  <si>
    <t xml:space="preserve">   - Dekket av arbeidsgiver</t>
  </si>
  <si>
    <t>Sum godtgjørelse / utlegg:</t>
  </si>
  <si>
    <t xml:space="preserve"> Hotell</t>
  </si>
  <si>
    <t xml:space="preserve"> Til  sted:</t>
  </si>
  <si>
    <t>Dato:</t>
  </si>
  <si>
    <t>Lunsj</t>
  </si>
  <si>
    <t>antall km</t>
  </si>
  <si>
    <t>Middag</t>
  </si>
  <si>
    <t xml:space="preserve">   </t>
  </si>
  <si>
    <t xml:space="preserve">  </t>
  </si>
  <si>
    <t xml:space="preserve">    Navn og adresse på overnattingssted</t>
  </si>
  <si>
    <t>Vedlegg</t>
  </si>
  <si>
    <t>Avreisedato:</t>
  </si>
  <si>
    <t>Andre utgifter på reisen</t>
  </si>
  <si>
    <t>Samtykke til trekk i lønn</t>
  </si>
  <si>
    <t>Frokost</t>
  </si>
  <si>
    <t>Diett med overnatting</t>
  </si>
  <si>
    <t>Dato</t>
  </si>
  <si>
    <t>Differanse</t>
  </si>
  <si>
    <t xml:space="preserve">Vedlegg </t>
  </si>
  <si>
    <t>Underskrift arbeidstaker:</t>
  </si>
  <si>
    <t>Betalt beløp</t>
  </si>
  <si>
    <t>Måltidstrekk i NOK 1)</t>
  </si>
  <si>
    <t>transportmiddel</t>
  </si>
  <si>
    <t xml:space="preserve"> </t>
  </si>
  <si>
    <t>Antall</t>
  </si>
  <si>
    <t>Hvis bil</t>
  </si>
  <si>
    <t>Diett uten overnatting (ulegitimert)</t>
  </si>
  <si>
    <t>Sats</t>
  </si>
  <si>
    <t>Adresse:</t>
  </si>
  <si>
    <t>Navn:</t>
  </si>
  <si>
    <t>Bilgodtgjørelse</t>
  </si>
  <si>
    <t>Reisebeskrivelse og transportkostnader</t>
  </si>
  <si>
    <t>Skyldig</t>
  </si>
  <si>
    <t xml:space="preserve">Overnatting uten kvittering som gjøres opp etter faste satser </t>
  </si>
  <si>
    <t>Hjemkomstdato:</t>
  </si>
  <si>
    <t xml:space="preserve">     Passasjertillegg</t>
  </si>
  <si>
    <t>Type</t>
  </si>
  <si>
    <t>Ansattnr./identitet:</t>
  </si>
  <si>
    <t>Reisens formål/arrangement:</t>
  </si>
  <si>
    <t>Virksomhet:</t>
  </si>
  <si>
    <t xml:space="preserve">     1) Måltidstrekk: Frokost 20 %, Lunsj 30 %, Middag 50 %.</t>
  </si>
  <si>
    <t>Sats 3)</t>
  </si>
  <si>
    <t>Måltidstrekk i NOK 4)</t>
  </si>
  <si>
    <t>Oppgi type tillegg:</t>
  </si>
  <si>
    <t xml:space="preserve">     Diett 6-12 timer</t>
  </si>
  <si>
    <t xml:space="preserve">     Diett over 12 timer </t>
  </si>
  <si>
    <t>Stilling:</t>
  </si>
  <si>
    <t>Til gode overføres til bank - kontonr:</t>
  </si>
  <si>
    <t>Merkostnadsitusajon</t>
  </si>
  <si>
    <t>For riktig skattemessig behandling på dagreise er det viktig å vite om arbeidstaker er i :</t>
  </si>
  <si>
    <t>Normalarbeidssituasjon</t>
  </si>
  <si>
    <t>&lt;6</t>
  </si>
  <si>
    <t>6-12</t>
  </si>
  <si>
    <t>&gt;12</t>
  </si>
  <si>
    <t>Antall diett</t>
  </si>
  <si>
    <t>Full sats</t>
  </si>
  <si>
    <t>Reiseland:</t>
  </si>
  <si>
    <t xml:space="preserve">     Nattillegg - satsen gjelder for reiser i Norge når overnattingen ikke er i arbeidsgivers regi.</t>
  </si>
  <si>
    <t>Virksomhetsopplysninger</t>
  </si>
  <si>
    <t>Opplysninger om arbeidstaker</t>
  </si>
  <si>
    <t xml:space="preserve">  Kl.:</t>
  </si>
  <si>
    <t xml:space="preserve"> Kl.:</t>
  </si>
  <si>
    <t>Signering</t>
  </si>
  <si>
    <t>For reiser i Norge og utlandet basert på skattefrie satser pr. 1.1.23</t>
  </si>
  <si>
    <t>Hybel u/kokemulighet eller pensjonat/brakke</t>
  </si>
  <si>
    <t>Hybel m/kokemulighet eller privat</t>
  </si>
  <si>
    <t xml:space="preserve">Type  overnatting </t>
  </si>
  <si>
    <t xml:space="preserve">    2) Forhåndsutfylt med skattefrie satser som gjelder for alle land</t>
  </si>
  <si>
    <t xml:space="preserve">    3) Måltidstrekk: Frokost 20 %, Lunsj 30 %, Middag 50 %</t>
  </si>
  <si>
    <r>
      <t xml:space="preserve">     Bilgodtgjørelse (</t>
    </r>
    <r>
      <rPr>
        <sz val="8"/>
        <color indexed="8"/>
        <rFont val="Arial"/>
        <family val="2"/>
      </rPr>
      <t>se merknad)</t>
    </r>
  </si>
  <si>
    <t xml:space="preserve">    (behøver ikke fylles ut ved overnatting privat)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</si>
</sst>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.00_ ;_ * \-#,##0.00_ ;_ * &quot;-&quot;??_ ;_ @_ "/>
    <numFmt numFmtId="165" formatCode="hh:mm;@"/>
    <numFmt numFmtId="166" formatCode="dd/mm/yy;@"/>
    <numFmt numFmtId="167" formatCode="dd/mm/yyyy;@"/>
    <numFmt numFmtId="168" formatCode="#,##0;\-#,##0;"/>
    <numFmt numFmtId="169" formatCode="#,##0.00;\-#,##0.00;"/>
    <numFmt numFmtId="170" formatCode="#,##0_ ;\-#,##0\ "/>
    <numFmt numFmtId="171" formatCode="0;;"/>
    <numFmt numFmtId="172" formatCode="_ * #,##0_ ;_ * \-#,##0_ ;_ * &quot;-&quot;??_ ;_ @_ "/>
    <numFmt numFmtId="173" formatCode="#,##0;;"/>
    <numFmt numFmtId="174" formatCode="0.000"/>
  </numFmts>
  <fonts count="19" x14ac:knownFonts="1"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rgb="FF00539B"/>
      <name val="Arial"/>
      <family val="2"/>
      <charset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  <charset val="1"/>
    </font>
    <font>
      <sz val="10"/>
      <name val="Arial"/>
      <family val="2"/>
    </font>
    <font>
      <i/>
      <sz val="8"/>
      <color indexed="8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24"/>
      <color rgb="FF003B5C"/>
      <name val="Arial"/>
      <family val="2"/>
      <charset val="1"/>
    </font>
    <font>
      <b/>
      <sz val="24"/>
      <color rgb="FF003B5C"/>
      <name val="Arial"/>
      <family val="2"/>
    </font>
    <font>
      <b/>
      <sz val="10"/>
      <color rgb="FF003B5C"/>
      <name val="Arial"/>
      <family val="2"/>
      <charset val="1"/>
    </font>
    <font>
      <b/>
      <sz val="10"/>
      <color theme="0"/>
      <name val="Arial"/>
      <family val="2"/>
    </font>
    <font>
      <b/>
      <sz val="10"/>
      <color theme="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D3DFEE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3B5C"/>
        <bgColor indexed="9"/>
      </patternFill>
    </fill>
    <fill>
      <patternFill patternType="solid">
        <fgColor rgb="FFD9DADA"/>
        <bgColor indexed="9"/>
      </patternFill>
    </fill>
    <fill>
      <patternFill patternType="solid">
        <fgColor rgb="FF003B5C"/>
        <bgColor indexed="64"/>
      </patternFill>
    </fill>
    <fill>
      <patternFill patternType="solid">
        <fgColor rgb="FFD9DADA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2" borderId="5" xfId="0" applyFont="1" applyFill="1" applyBorder="1" applyAlignment="1">
      <alignment horizontal="center" vertical="center"/>
    </xf>
    <xf numFmtId="169" fontId="2" fillId="2" borderId="1" xfId="0" applyNumberFormat="1" applyFont="1" applyFill="1" applyBorder="1" applyAlignment="1">
      <alignment horizontal="right" vertical="center"/>
    </xf>
    <xf numFmtId="0" fontId="1" fillId="5" borderId="0" xfId="0" applyFont="1" applyFill="1"/>
    <xf numFmtId="169" fontId="2" fillId="2" borderId="2" xfId="0" applyNumberFormat="1" applyFont="1" applyFill="1" applyBorder="1" applyAlignment="1">
      <alignment horizontal="right" vertical="center"/>
    </xf>
    <xf numFmtId="169" fontId="1" fillId="2" borderId="3" xfId="0" applyNumberFormat="1" applyFont="1" applyFill="1" applyBorder="1" applyAlignment="1">
      <alignment horizontal="right" vertical="center"/>
    </xf>
    <xf numFmtId="169" fontId="1" fillId="2" borderId="2" xfId="0" applyNumberFormat="1" applyFont="1" applyFill="1" applyBorder="1" applyAlignment="1">
      <alignment horizontal="right" vertical="center"/>
    </xf>
    <xf numFmtId="4" fontId="1" fillId="2" borderId="16" xfId="0" applyNumberFormat="1" applyFont="1" applyFill="1" applyBorder="1" applyAlignment="1" applyProtection="1">
      <alignment horizontal="right" vertical="center"/>
      <protection locked="0"/>
    </xf>
    <xf numFmtId="169" fontId="1" fillId="2" borderId="16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/>
    </xf>
    <xf numFmtId="169" fontId="2" fillId="2" borderId="16" xfId="0" applyNumberFormat="1" applyFont="1" applyFill="1" applyBorder="1" applyAlignment="1">
      <alignment horizontal="right" vertical="center"/>
    </xf>
    <xf numFmtId="171" fontId="1" fillId="5" borderId="16" xfId="0" quotePrefix="1" applyNumberFormat="1" applyFont="1" applyFill="1" applyBorder="1" applyAlignment="1" applyProtection="1">
      <alignment horizontal="center" vertical="center"/>
      <protection locked="0"/>
    </xf>
    <xf numFmtId="170" fontId="10" fillId="0" borderId="16" xfId="0" applyNumberFormat="1" applyFont="1" applyBorder="1" applyAlignment="1">
      <alignment horizontal="center" vertical="center"/>
    </xf>
    <xf numFmtId="4" fontId="1" fillId="2" borderId="13" xfId="0" applyNumberFormat="1" applyFont="1" applyFill="1" applyBorder="1" applyAlignment="1" applyProtection="1">
      <alignment horizontal="right" vertical="center"/>
      <protection locked="0"/>
    </xf>
    <xf numFmtId="4" fontId="1" fillId="2" borderId="15" xfId="0" applyNumberFormat="1" applyFont="1" applyFill="1" applyBorder="1" applyAlignment="1" applyProtection="1">
      <alignment horizontal="right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172" fontId="1" fillId="2" borderId="16" xfId="1" applyNumberFormat="1" applyFont="1" applyFill="1" applyBorder="1" applyAlignment="1" applyProtection="1">
      <alignment horizontal="center" vertical="center"/>
      <protection locked="0"/>
    </xf>
    <xf numFmtId="172" fontId="1" fillId="2" borderId="7" xfId="1" applyNumberFormat="1" applyFont="1" applyFill="1" applyBorder="1" applyAlignment="1" applyProtection="1">
      <alignment horizontal="center" vertical="center"/>
      <protection locked="0"/>
    </xf>
    <xf numFmtId="3" fontId="1" fillId="2" borderId="12" xfId="0" applyNumberFormat="1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173" fontId="1" fillId="2" borderId="16" xfId="0" applyNumberFormat="1" applyFont="1" applyFill="1" applyBorder="1" applyAlignment="1">
      <alignment vertical="top"/>
    </xf>
    <xf numFmtId="173" fontId="1" fillId="2" borderId="3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 applyAlignment="1">
      <alignment horizontal="right" vertical="center"/>
    </xf>
    <xf numFmtId="173" fontId="1" fillId="2" borderId="16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167" fontId="1" fillId="2" borderId="0" xfId="0" applyNumberFormat="1" applyFont="1" applyFill="1" applyAlignment="1" applyProtection="1">
      <alignment horizontal="center" vertical="top"/>
      <protection locked="0"/>
    </xf>
    <xf numFmtId="167" fontId="1" fillId="2" borderId="0" xfId="0" applyNumberFormat="1" applyFont="1" applyFill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vertical="top"/>
    </xf>
    <xf numFmtId="0" fontId="2" fillId="2" borderId="40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/>
    <xf numFmtId="0" fontId="13" fillId="0" borderId="0" xfId="0" applyFont="1" applyAlignment="1">
      <alignment horizontal="right"/>
    </xf>
    <xf numFmtId="16" fontId="12" fillId="0" borderId="0" xfId="0" quotePrefix="1" applyNumberFormat="1" applyFont="1" applyAlignment="1">
      <alignment horizontal="right"/>
    </xf>
    <xf numFmtId="0" fontId="13" fillId="5" borderId="0" xfId="0" applyFont="1" applyFill="1"/>
    <xf numFmtId="0" fontId="13" fillId="0" borderId="0" xfId="0" applyFont="1"/>
    <xf numFmtId="0" fontId="12" fillId="5" borderId="0" xfId="0" applyFont="1" applyFill="1"/>
    <xf numFmtId="169" fontId="12" fillId="2" borderId="0" xfId="0" quotePrefix="1" applyNumberFormat="1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169" fontId="1" fillId="2" borderId="3" xfId="0" quotePrefix="1" applyNumberFormat="1" applyFont="1" applyFill="1" applyBorder="1" applyAlignment="1">
      <alignment horizontal="right" vertical="center"/>
    </xf>
    <xf numFmtId="171" fontId="1" fillId="5" borderId="17" xfId="0" quotePrefix="1" applyNumberFormat="1" applyFont="1" applyFill="1" applyBorder="1" applyAlignment="1" applyProtection="1">
      <alignment horizontal="center" vertical="center"/>
      <protection locked="0"/>
    </xf>
    <xf numFmtId="173" fontId="1" fillId="2" borderId="17" xfId="0" applyNumberFormat="1" applyFont="1" applyFill="1" applyBorder="1" applyAlignment="1">
      <alignment horizontal="right" vertical="center"/>
    </xf>
    <xf numFmtId="173" fontId="1" fillId="2" borderId="7" xfId="0" applyNumberFormat="1" applyFont="1" applyFill="1" applyBorder="1" applyAlignment="1">
      <alignment horizontal="right" vertical="center"/>
    </xf>
    <xf numFmtId="169" fontId="1" fillId="2" borderId="7" xfId="0" applyNumberFormat="1" applyFont="1" applyFill="1" applyBorder="1" applyAlignment="1">
      <alignment horizontal="right" vertical="center"/>
    </xf>
    <xf numFmtId="2" fontId="12" fillId="0" borderId="0" xfId="0" quotePrefix="1" applyNumberFormat="1" applyFont="1"/>
    <xf numFmtId="22" fontId="12" fillId="0" borderId="0" xfId="0" quotePrefix="1" applyNumberFormat="1" applyFont="1"/>
    <xf numFmtId="164" fontId="12" fillId="0" borderId="0" xfId="1" quotePrefix="1" applyFont="1" applyProtection="1"/>
    <xf numFmtId="1" fontId="12" fillId="0" borderId="0" xfId="0" applyNumberFormat="1" applyFont="1"/>
    <xf numFmtId="174" fontId="12" fillId="0" borderId="0" xfId="0" applyNumberFormat="1" applyFont="1"/>
    <xf numFmtId="3" fontId="1" fillId="2" borderId="16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2" xfId="0" applyNumberFormat="1" applyFont="1" applyFill="1" applyBorder="1" applyAlignment="1" applyProtection="1">
      <alignment horizontal="right" vertical="center"/>
      <protection locked="0"/>
    </xf>
    <xf numFmtId="4" fontId="1" fillId="2" borderId="3" xfId="0" applyNumberFormat="1" applyFont="1" applyFill="1" applyBorder="1" applyAlignment="1" applyProtection="1">
      <alignment horizontal="right" vertical="center"/>
      <protection locked="0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18" fillId="6" borderId="14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8" fillId="6" borderId="0" xfId="0" applyFont="1" applyFill="1" applyAlignment="1">
      <alignment horizontal="left" vertical="center"/>
    </xf>
    <xf numFmtId="0" fontId="9" fillId="8" borderId="0" xfId="0" applyFont="1" applyFill="1"/>
    <xf numFmtId="0" fontId="2" fillId="7" borderId="11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2" fillId="7" borderId="28" xfId="0" applyFont="1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6" xfId="0" applyFill="1" applyBorder="1" applyAlignment="1">
      <alignment horizontal="left" vertical="center"/>
    </xf>
    <xf numFmtId="0" fontId="0" fillId="7" borderId="42" xfId="0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65" fontId="10" fillId="7" borderId="17" xfId="0" applyNumberFormat="1" applyFont="1" applyFill="1" applyBorder="1" applyAlignment="1">
      <alignment horizontal="center" vertical="center"/>
    </xf>
    <xf numFmtId="20" fontId="12" fillId="4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3" fontId="1" fillId="2" borderId="11" xfId="0" applyNumberFormat="1" applyFont="1" applyFill="1" applyBorder="1" applyAlignment="1">
      <alignment horizontal="right" vertical="center"/>
    </xf>
    <xf numFmtId="3" fontId="1" fillId="2" borderId="9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167" fontId="1" fillId="2" borderId="18" xfId="0" applyNumberFormat="1" applyFont="1" applyFill="1" applyBorder="1" applyAlignment="1" applyProtection="1">
      <alignment horizontal="center" vertical="top"/>
      <protection locked="0"/>
    </xf>
    <xf numFmtId="167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23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horizontal="left" vertical="top"/>
      <protection locked="0"/>
    </xf>
    <xf numFmtId="0" fontId="1" fillId="2" borderId="41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7" borderId="16" xfId="0" applyFont="1" applyFill="1" applyBorder="1" applyAlignment="1">
      <alignment horizontal="left" vertical="center"/>
    </xf>
    <xf numFmtId="0" fontId="1" fillId="4" borderId="19" xfId="0" applyFont="1" applyFill="1" applyBorder="1" applyAlignment="1" applyProtection="1">
      <alignment horizontal="left" vertical="center"/>
      <protection locked="0"/>
    </xf>
    <xf numFmtId="0" fontId="1" fillId="4" borderId="20" xfId="0" applyFont="1" applyFill="1" applyBorder="1" applyAlignment="1" applyProtection="1">
      <alignment horizontal="left" vertical="center"/>
      <protection locked="0"/>
    </xf>
    <xf numFmtId="0" fontId="1" fillId="4" borderId="21" xfId="0" applyFont="1" applyFill="1" applyBorder="1" applyAlignment="1" applyProtection="1">
      <alignment horizontal="left" vertical="center"/>
      <protection locked="0"/>
    </xf>
    <xf numFmtId="0" fontId="11" fillId="7" borderId="19" xfId="0" applyFont="1" applyFill="1" applyBorder="1" applyAlignment="1">
      <alignment horizontal="left" vertical="center"/>
    </xf>
    <xf numFmtId="0" fontId="11" fillId="7" borderId="20" xfId="0" applyFont="1" applyFill="1" applyBorder="1" applyAlignment="1">
      <alignment horizontal="left" vertical="center"/>
    </xf>
    <xf numFmtId="0" fontId="11" fillId="7" borderId="21" xfId="0" applyFont="1" applyFill="1" applyBorder="1" applyAlignment="1">
      <alignment horizontal="left" vertical="center"/>
    </xf>
    <xf numFmtId="0" fontId="0" fillId="4" borderId="19" xfId="0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11" fillId="7" borderId="16" xfId="0" applyFont="1" applyFill="1" applyBorder="1" applyAlignment="1">
      <alignment horizontal="left" vertical="center"/>
    </xf>
    <xf numFmtId="0" fontId="1" fillId="7" borderId="31" xfId="0" applyFont="1" applyFill="1" applyBorder="1" applyAlignment="1">
      <alignment horizontal="left" vertical="center"/>
    </xf>
    <xf numFmtId="0" fontId="1" fillId="7" borderId="29" xfId="0" applyFont="1" applyFill="1" applyBorder="1" applyAlignment="1">
      <alignment horizontal="left" vertical="top"/>
    </xf>
    <xf numFmtId="0" fontId="1" fillId="7" borderId="32" xfId="0" applyFont="1" applyFill="1" applyBorder="1" applyAlignment="1">
      <alignment horizontal="left" vertical="top"/>
    </xf>
    <xf numFmtId="0" fontId="1" fillId="7" borderId="29" xfId="0" applyFont="1" applyFill="1" applyBorder="1" applyAlignment="1">
      <alignment horizontal="left" vertical="center"/>
    </xf>
    <xf numFmtId="0" fontId="1" fillId="7" borderId="32" xfId="0" applyFont="1" applyFill="1" applyBorder="1" applyAlignment="1">
      <alignment horizontal="left" vertical="center"/>
    </xf>
    <xf numFmtId="0" fontId="1" fillId="7" borderId="43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17" fillId="6" borderId="0" xfId="0" applyFont="1" applyFill="1" applyAlignment="1">
      <alignment horizontal="left" vertical="center"/>
    </xf>
    <xf numFmtId="0" fontId="1" fillId="7" borderId="19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left" vertical="center"/>
    </xf>
    <xf numFmtId="0" fontId="1" fillId="7" borderId="21" xfId="0" applyFont="1" applyFill="1" applyBorder="1" applyAlignment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top"/>
      <protection locked="0"/>
    </xf>
    <xf numFmtId="0" fontId="1" fillId="2" borderId="19" xfId="0" applyFont="1" applyFill="1" applyBorder="1" applyAlignment="1" applyProtection="1">
      <alignment horizontal="center" vertical="top"/>
      <protection locked="0"/>
    </xf>
    <xf numFmtId="0" fontId="1" fillId="2" borderId="21" xfId="0" applyFont="1" applyFill="1" applyBorder="1" applyAlignment="1" applyProtection="1">
      <alignment horizontal="center" vertical="top"/>
      <protection locked="0"/>
    </xf>
    <xf numFmtId="0" fontId="1" fillId="4" borderId="20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left" vertical="center"/>
    </xf>
    <xf numFmtId="0" fontId="0" fillId="7" borderId="16" xfId="0" applyFill="1" applyBorder="1" applyAlignment="1">
      <alignment horizontal="left" vertical="top"/>
    </xf>
    <xf numFmtId="0" fontId="1" fillId="7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1" fillId="2" borderId="13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1" fillId="2" borderId="34" xfId="0" applyFont="1" applyFill="1" applyBorder="1" applyAlignment="1" applyProtection="1">
      <alignment horizontal="center" vertical="top"/>
      <protection locked="0"/>
    </xf>
    <xf numFmtId="0" fontId="1" fillId="2" borderId="35" xfId="0" applyFont="1" applyFill="1" applyBorder="1" applyAlignment="1" applyProtection="1">
      <alignment horizontal="center" vertical="top"/>
      <protection locked="0"/>
    </xf>
    <xf numFmtId="3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top"/>
      <protection locked="0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21" xfId="0" applyNumberFormat="1" applyFont="1" applyFill="1" applyBorder="1" applyAlignment="1">
      <alignment horizontal="right" vertical="center"/>
    </xf>
    <xf numFmtId="0" fontId="17" fillId="6" borderId="19" xfId="0" applyFont="1" applyFill="1" applyBorder="1" applyAlignment="1">
      <alignment horizontal="left" vertical="center"/>
    </xf>
    <xf numFmtId="0" fontId="17" fillId="6" borderId="20" xfId="0" applyFont="1" applyFill="1" applyBorder="1" applyAlignment="1">
      <alignment horizontal="left" vertical="center"/>
    </xf>
    <xf numFmtId="0" fontId="17" fillId="6" borderId="21" xfId="0" applyFont="1" applyFill="1" applyBorder="1" applyAlignment="1">
      <alignment horizontal="left" vertical="center"/>
    </xf>
    <xf numFmtId="0" fontId="0" fillId="7" borderId="29" xfId="0" applyFill="1" applyBorder="1" applyAlignment="1">
      <alignment horizontal="center" vertical="center"/>
    </xf>
    <xf numFmtId="0" fontId="1" fillId="7" borderId="26" xfId="0" applyFont="1" applyFill="1" applyBorder="1" applyAlignment="1">
      <alignment horizontal="left" vertical="center"/>
    </xf>
    <xf numFmtId="0" fontId="1" fillId="7" borderId="0" xfId="0" applyFont="1" applyFill="1" applyAlignment="1">
      <alignment horizontal="left" vertical="top"/>
    </xf>
    <xf numFmtId="0" fontId="1" fillId="7" borderId="27" xfId="0" applyFont="1" applyFill="1" applyBorder="1" applyAlignment="1">
      <alignment horizontal="left" vertical="top"/>
    </xf>
    <xf numFmtId="0" fontId="1" fillId="7" borderId="22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left" vertical="top"/>
    </xf>
    <xf numFmtId="0" fontId="1" fillId="7" borderId="24" xfId="0" applyFont="1" applyFill="1" applyBorder="1" applyAlignment="1">
      <alignment horizontal="left" vertical="top"/>
    </xf>
    <xf numFmtId="0" fontId="2" fillId="7" borderId="16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top"/>
    </xf>
    <xf numFmtId="0" fontId="0" fillId="7" borderId="16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top"/>
    </xf>
    <xf numFmtId="0" fontId="1" fillId="7" borderId="14" xfId="0" applyFont="1" applyFill="1" applyBorder="1" applyAlignment="1">
      <alignment horizontal="left" vertical="top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173" fontId="1" fillId="2" borderId="19" xfId="1" applyNumberFormat="1" applyFont="1" applyFill="1" applyBorder="1" applyAlignment="1" applyProtection="1">
      <alignment horizontal="right" vertical="center"/>
    </xf>
    <xf numFmtId="173" fontId="1" fillId="2" borderId="21" xfId="1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/>
    </xf>
    <xf numFmtId="173" fontId="1" fillId="2" borderId="31" xfId="1" applyNumberFormat="1" applyFont="1" applyFill="1" applyBorder="1" applyAlignment="1" applyProtection="1">
      <alignment horizontal="right" vertical="center"/>
    </xf>
    <xf numFmtId="173" fontId="1" fillId="2" borderId="32" xfId="1" applyNumberFormat="1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>
      <alignment horizontal="center" vertical="top"/>
    </xf>
    <xf numFmtId="0" fontId="2" fillId="7" borderId="31" xfId="0" applyFont="1" applyFill="1" applyBorder="1" applyAlignment="1">
      <alignment horizontal="left" vertical="center"/>
    </xf>
    <xf numFmtId="0" fontId="2" fillId="7" borderId="29" xfId="0" applyFont="1" applyFill="1" applyBorder="1" applyAlignment="1">
      <alignment horizontal="left" vertical="center"/>
    </xf>
    <xf numFmtId="0" fontId="2" fillId="7" borderId="32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left" vertical="center"/>
    </xf>
    <xf numFmtId="0" fontId="2" fillId="7" borderId="23" xfId="0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center" vertical="top"/>
    </xf>
    <xf numFmtId="0" fontId="7" fillId="4" borderId="21" xfId="0" applyFont="1" applyFill="1" applyBorder="1" applyAlignment="1">
      <alignment horizontal="center" vertical="top"/>
    </xf>
    <xf numFmtId="0" fontId="1" fillId="2" borderId="2" xfId="0" applyFont="1" applyFill="1" applyBorder="1" applyAlignment="1" applyProtection="1">
      <alignment horizontal="right" vertical="center"/>
      <protection locked="0"/>
    </xf>
    <xf numFmtId="14" fontId="1" fillId="2" borderId="14" xfId="0" applyNumberFormat="1" applyFont="1" applyFill="1" applyBorder="1" applyAlignment="1" applyProtection="1">
      <alignment horizontal="center" vertical="center"/>
      <protection locked="0"/>
    </xf>
    <xf numFmtId="14" fontId="1" fillId="2" borderId="14" xfId="0" applyNumberFormat="1" applyFont="1" applyFill="1" applyBorder="1" applyAlignment="1" applyProtection="1">
      <alignment horizontal="left" vertical="top"/>
      <protection locked="0"/>
    </xf>
    <xf numFmtId="166" fontId="1" fillId="2" borderId="10" xfId="0" applyNumberFormat="1" applyFont="1" applyFill="1" applyBorder="1" applyAlignment="1" applyProtection="1">
      <alignment horizontal="center" vertical="center"/>
      <protection locked="0"/>
    </xf>
    <xf numFmtId="166" fontId="1" fillId="2" borderId="10" xfId="0" applyNumberFormat="1" applyFont="1" applyFill="1" applyBorder="1" applyAlignment="1" applyProtection="1">
      <alignment horizontal="left" vertical="top"/>
      <protection locked="0"/>
    </xf>
    <xf numFmtId="166" fontId="1" fillId="2" borderId="16" xfId="0" applyNumberFormat="1" applyFont="1" applyFill="1" applyBorder="1" applyAlignment="1" applyProtection="1">
      <alignment horizontal="center" vertical="top"/>
      <protection locked="0"/>
    </xf>
    <xf numFmtId="0" fontId="1" fillId="2" borderId="16" xfId="0" applyFont="1" applyFill="1" applyBorder="1" applyAlignment="1" applyProtection="1">
      <alignment horizontal="right" vertical="center"/>
      <protection locked="0"/>
    </xf>
    <xf numFmtId="0" fontId="1" fillId="2" borderId="19" xfId="0" applyFont="1" applyFill="1" applyBorder="1" applyAlignment="1" applyProtection="1">
      <alignment horizontal="left" vertical="top"/>
      <protection locked="0"/>
    </xf>
    <xf numFmtId="14" fontId="1" fillId="2" borderId="19" xfId="0" applyNumberFormat="1" applyFont="1" applyFill="1" applyBorder="1" applyAlignment="1" applyProtection="1">
      <alignment horizontal="center" vertical="center"/>
      <protection locked="0"/>
    </xf>
    <xf numFmtId="14" fontId="1" fillId="2" borderId="20" xfId="0" applyNumberFormat="1" applyFont="1" applyFill="1" applyBorder="1" applyAlignment="1" applyProtection="1">
      <alignment horizontal="left" vertical="top"/>
      <protection locked="0"/>
    </xf>
    <xf numFmtId="166" fontId="1" fillId="2" borderId="20" xfId="0" applyNumberFormat="1" applyFont="1" applyFill="1" applyBorder="1" applyAlignment="1" applyProtection="1">
      <alignment horizontal="center" vertical="center"/>
      <protection locked="0"/>
    </xf>
    <xf numFmtId="166" fontId="1" fillId="2" borderId="21" xfId="0" applyNumberFormat="1" applyFont="1" applyFill="1" applyBorder="1" applyAlignment="1" applyProtection="1">
      <alignment horizontal="left" vertical="top"/>
      <protection locked="0"/>
    </xf>
    <xf numFmtId="166" fontId="1" fillId="2" borderId="19" xfId="0" applyNumberFormat="1" applyFont="1" applyFill="1" applyBorder="1" applyAlignment="1" applyProtection="1">
      <alignment horizontal="center" vertical="top"/>
      <protection locked="0"/>
    </xf>
    <xf numFmtId="166" fontId="1" fillId="2" borderId="2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14" fontId="1" fillId="2" borderId="9" xfId="0" applyNumberFormat="1" applyFont="1" applyFill="1" applyBorder="1" applyAlignment="1" applyProtection="1">
      <alignment horizontal="center" vertical="center"/>
      <protection locked="0"/>
    </xf>
    <xf numFmtId="14" fontId="1" fillId="2" borderId="9" xfId="0" applyNumberFormat="1" applyFont="1" applyFill="1" applyBorder="1" applyAlignment="1" applyProtection="1">
      <alignment horizontal="left" vertical="top"/>
      <protection locked="0"/>
    </xf>
    <xf numFmtId="166" fontId="1" fillId="2" borderId="5" xfId="0" applyNumberFormat="1" applyFont="1" applyFill="1" applyBorder="1" applyAlignment="1" applyProtection="1">
      <alignment horizontal="center" vertical="center"/>
      <protection locked="0"/>
    </xf>
    <xf numFmtId="166" fontId="1" fillId="2" borderId="5" xfId="0" applyNumberFormat="1" applyFont="1" applyFill="1" applyBorder="1" applyAlignment="1" applyProtection="1">
      <alignment horizontal="left" vertical="top"/>
      <protection locked="0"/>
    </xf>
    <xf numFmtId="0" fontId="0" fillId="7" borderId="3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top"/>
    </xf>
    <xf numFmtId="0" fontId="0" fillId="7" borderId="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left" vertical="top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7" borderId="14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173" fontId="1" fillId="2" borderId="19" xfId="1" applyNumberFormat="1" applyFont="1" applyFill="1" applyBorder="1" applyAlignment="1" applyProtection="1">
      <alignment horizontal="right" vertical="top"/>
    </xf>
    <xf numFmtId="173" fontId="1" fillId="2" borderId="21" xfId="1" applyNumberFormat="1" applyFont="1" applyFill="1" applyBorder="1" applyAlignment="1" applyProtection="1">
      <alignment horizontal="right" vertical="top"/>
    </xf>
    <xf numFmtId="0" fontId="18" fillId="6" borderId="16" xfId="0" applyFont="1" applyFill="1" applyBorder="1" applyAlignment="1">
      <alignment horizontal="left" vertical="center"/>
    </xf>
    <xf numFmtId="0" fontId="9" fillId="6" borderId="16" xfId="0" applyFont="1" applyFill="1" applyBorder="1" applyAlignment="1">
      <alignment horizontal="left" vertical="top"/>
    </xf>
    <xf numFmtId="0" fontId="0" fillId="7" borderId="7" xfId="0" applyFill="1" applyBorder="1" applyAlignment="1">
      <alignment horizontal="left" vertical="center"/>
    </xf>
    <xf numFmtId="0" fontId="0" fillId="7" borderId="7" xfId="0" applyFill="1" applyBorder="1" applyAlignment="1">
      <alignment horizontal="left" vertical="top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left" vertical="top"/>
    </xf>
    <xf numFmtId="0" fontId="0" fillId="7" borderId="25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7" borderId="8" xfId="0" applyFill="1" applyBorder="1" applyAlignment="1">
      <alignment horizontal="center" vertical="top"/>
    </xf>
    <xf numFmtId="0" fontId="0" fillId="7" borderId="6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1" fillId="7" borderId="9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right" vertical="center"/>
    </xf>
    <xf numFmtId="0" fontId="1" fillId="7" borderId="10" xfId="0" applyFont="1" applyFill="1" applyBorder="1" applyAlignment="1">
      <alignment horizontal="left" vertical="top"/>
    </xf>
    <xf numFmtId="3" fontId="1" fillId="2" borderId="2" xfId="0" applyNumberFormat="1" applyFont="1" applyFill="1" applyBorder="1" applyAlignment="1" applyProtection="1">
      <alignment horizontal="right" vertical="center"/>
      <protection locked="0"/>
    </xf>
    <xf numFmtId="164" fontId="1" fillId="2" borderId="34" xfId="1" applyFont="1" applyFill="1" applyBorder="1" applyAlignment="1" applyProtection="1">
      <alignment horizontal="left" vertical="center"/>
    </xf>
    <xf numFmtId="164" fontId="1" fillId="2" borderId="35" xfId="1" applyFont="1" applyFill="1" applyBorder="1" applyAlignment="1" applyProtection="1">
      <alignment horizontal="left" vertical="center"/>
    </xf>
    <xf numFmtId="0" fontId="1" fillId="7" borderId="20" xfId="0" applyFont="1" applyFill="1" applyBorder="1" applyAlignment="1">
      <alignment horizontal="right" vertical="center"/>
    </xf>
    <xf numFmtId="0" fontId="1" fillId="7" borderId="21" xfId="0" applyFont="1" applyFill="1" applyBorder="1" applyAlignment="1">
      <alignment horizontal="right" vertical="center"/>
    </xf>
    <xf numFmtId="0" fontId="1" fillId="4" borderId="19" xfId="0" applyFont="1" applyFill="1" applyBorder="1" applyAlignment="1" applyProtection="1">
      <alignment horizontal="left" vertical="top"/>
      <protection locked="0"/>
    </xf>
    <xf numFmtId="0" fontId="1" fillId="4" borderId="20" xfId="0" applyFont="1" applyFill="1" applyBorder="1" applyAlignment="1" applyProtection="1">
      <alignment horizontal="left" vertical="top"/>
      <protection locked="0"/>
    </xf>
    <xf numFmtId="0" fontId="1" fillId="4" borderId="21" xfId="0" applyFont="1" applyFill="1" applyBorder="1" applyAlignment="1" applyProtection="1">
      <alignment horizontal="left" vertical="top"/>
      <protection locked="0"/>
    </xf>
    <xf numFmtId="3" fontId="1" fillId="2" borderId="16" xfId="0" applyNumberFormat="1" applyFont="1" applyFill="1" applyBorder="1" applyAlignment="1" applyProtection="1">
      <alignment horizontal="right" vertical="center"/>
      <protection locked="0"/>
    </xf>
    <xf numFmtId="4" fontId="1" fillId="2" borderId="19" xfId="0" applyNumberFormat="1" applyFont="1" applyFill="1" applyBorder="1" applyAlignment="1" applyProtection="1">
      <alignment horizontal="left" vertical="center"/>
      <protection locked="0"/>
    </xf>
    <xf numFmtId="4" fontId="1" fillId="2" borderId="21" xfId="0" applyNumberFormat="1" applyFont="1" applyFill="1" applyBorder="1" applyAlignment="1" applyProtection="1">
      <alignment horizontal="left" vertical="center"/>
      <protection locked="0"/>
    </xf>
    <xf numFmtId="0" fontId="18" fillId="6" borderId="19" xfId="0" applyFont="1" applyFill="1" applyBorder="1" applyAlignment="1">
      <alignment horizontal="left" vertical="center"/>
    </xf>
    <xf numFmtId="0" fontId="18" fillId="6" borderId="20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 applyProtection="1">
      <alignment horizontal="right" vertical="center"/>
      <protection locked="0"/>
    </xf>
    <xf numFmtId="164" fontId="1" fillId="2" borderId="36" xfId="1" applyFont="1" applyFill="1" applyBorder="1" applyAlignment="1" applyProtection="1">
      <alignment horizontal="left" vertical="top"/>
    </xf>
    <xf numFmtId="164" fontId="1" fillId="2" borderId="37" xfId="1" applyFont="1" applyFill="1" applyBorder="1" applyAlignment="1" applyProtection="1">
      <alignment horizontal="left" vertical="top"/>
    </xf>
    <xf numFmtId="0" fontId="0" fillId="7" borderId="2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68" fontId="2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>
      <alignment horizontal="left" vertical="top"/>
    </xf>
    <xf numFmtId="0" fontId="0" fillId="7" borderId="34" xfId="0" applyFill="1" applyBorder="1" applyAlignment="1">
      <alignment horizontal="left" vertical="center"/>
    </xf>
    <xf numFmtId="0" fontId="0" fillId="7" borderId="35" xfId="0" applyFill="1" applyBorder="1" applyAlignment="1">
      <alignment horizontal="left" vertical="center"/>
    </xf>
    <xf numFmtId="0" fontId="1" fillId="7" borderId="19" xfId="0" applyFont="1" applyFill="1" applyBorder="1" applyAlignment="1">
      <alignment horizontal="left" vertical="top"/>
    </xf>
    <xf numFmtId="0" fontId="1" fillId="7" borderId="20" xfId="0" applyFont="1" applyFill="1" applyBorder="1" applyAlignment="1">
      <alignment horizontal="left" vertical="top"/>
    </xf>
    <xf numFmtId="0" fontId="1" fillId="7" borderId="21" xfId="0" applyFont="1" applyFill="1" applyBorder="1" applyAlignment="1">
      <alignment horizontal="left" vertical="top"/>
    </xf>
    <xf numFmtId="3" fontId="1" fillId="2" borderId="9" xfId="0" applyNumberFormat="1" applyFont="1" applyFill="1" applyBorder="1" applyAlignment="1" applyProtection="1">
      <alignment horizontal="left" vertical="top"/>
      <protection locked="0"/>
    </xf>
    <xf numFmtId="3" fontId="1" fillId="2" borderId="13" xfId="0" applyNumberFormat="1" applyFont="1" applyFill="1" applyBorder="1" applyAlignment="1" applyProtection="1">
      <alignment horizontal="left" vertical="top"/>
      <protection locked="0"/>
    </xf>
    <xf numFmtId="166" fontId="1" fillId="2" borderId="1" xfId="0" applyNumberFormat="1" applyFont="1" applyFill="1" applyBorder="1" applyAlignment="1" applyProtection="1">
      <alignment horizontal="center" vertical="center"/>
      <protection locked="0"/>
    </xf>
    <xf numFmtId="166" fontId="1" fillId="2" borderId="1" xfId="0" applyNumberFormat="1" applyFont="1" applyFill="1" applyBorder="1" applyAlignment="1" applyProtection="1">
      <alignment horizontal="left" vertical="top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left" vertical="top"/>
      <protection locked="0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 applyProtection="1">
      <alignment horizontal="left" vertical="top"/>
      <protection locked="0"/>
    </xf>
    <xf numFmtId="166" fontId="1" fillId="2" borderId="9" xfId="0" applyNumberFormat="1" applyFont="1" applyFill="1" applyBorder="1" applyAlignment="1" applyProtection="1">
      <alignment horizontal="center" vertical="center"/>
      <protection locked="0"/>
    </xf>
    <xf numFmtId="166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1" fillId="2" borderId="9" xfId="0" applyNumberFormat="1" applyFont="1" applyFill="1" applyBorder="1" applyAlignment="1" applyProtection="1">
      <alignment horizontal="center" vertical="center"/>
      <protection locked="0"/>
    </xf>
    <xf numFmtId="165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3" fontId="1" fillId="2" borderId="9" xfId="0" applyNumberFormat="1" applyFont="1" applyFill="1" applyBorder="1" applyAlignment="1" applyProtection="1">
      <alignment horizontal="right" vertical="center"/>
      <protection locked="0"/>
    </xf>
    <xf numFmtId="3" fontId="1" fillId="2" borderId="5" xfId="0" applyNumberFormat="1" applyFont="1" applyFill="1" applyBorder="1" applyAlignment="1" applyProtection="1">
      <alignment horizontal="right" vertical="center"/>
      <protection locked="0"/>
    </xf>
    <xf numFmtId="3" fontId="1" fillId="2" borderId="13" xfId="0" applyNumberFormat="1" applyFont="1" applyFill="1" applyBorder="1" applyAlignment="1" applyProtection="1">
      <alignment horizontal="right" vertical="center"/>
      <protection locked="0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5" borderId="5" xfId="0" applyFill="1" applyBorder="1" applyAlignment="1" applyProtection="1">
      <alignment horizontal="left"/>
      <protection locked="0"/>
    </xf>
    <xf numFmtId="0" fontId="0" fillId="5" borderId="13" xfId="0" applyFill="1" applyBorder="1" applyAlignment="1" applyProtection="1">
      <alignment horizontal="left"/>
      <protection locked="0"/>
    </xf>
    <xf numFmtId="0" fontId="1" fillId="2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top"/>
    </xf>
    <xf numFmtId="0" fontId="18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top"/>
    </xf>
    <xf numFmtId="0" fontId="0" fillId="2" borderId="40" xfId="0" applyFill="1" applyBorder="1" applyAlignment="1" applyProtection="1">
      <alignment horizontal="left" vertical="center"/>
      <protection locked="0"/>
    </xf>
    <xf numFmtId="0" fontId="0" fillId="2" borderId="39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2" borderId="4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0" fontId="10" fillId="7" borderId="13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166" fontId="10" fillId="2" borderId="1" xfId="0" applyNumberFormat="1" applyFont="1" applyFill="1" applyBorder="1" applyAlignment="1" applyProtection="1">
      <alignment horizontal="center" vertical="center"/>
      <protection locked="0"/>
    </xf>
    <xf numFmtId="20" fontId="10" fillId="4" borderId="9" xfId="0" applyNumberFormat="1" applyFont="1" applyFill="1" applyBorder="1" applyAlignment="1" applyProtection="1">
      <alignment horizontal="center" vertical="center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6" borderId="38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top"/>
    </xf>
    <xf numFmtId="0" fontId="17" fillId="6" borderId="16" xfId="0" applyFont="1" applyFill="1" applyBorder="1" applyAlignment="1">
      <alignment horizontal="left" vertical="center" wrapText="1"/>
    </xf>
    <xf numFmtId="0" fontId="17" fillId="6" borderId="16" xfId="0" applyFont="1" applyFill="1" applyBorder="1" applyAlignment="1">
      <alignment horizontal="left" vertical="top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D9DADA"/>
      <color rgb="FF003B5C"/>
      <color rgb="FFDD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ED191-8473-49A8-9611-10C20A109514}">
  <sheetPr>
    <pageSetUpPr fitToPage="1"/>
  </sheetPr>
  <dimension ref="A1:AE82"/>
  <sheetViews>
    <sheetView showGridLines="0" tabSelected="1" topLeftCell="A12" workbookViewId="0">
      <selection activeCell="E5" sqref="E5:J5"/>
    </sheetView>
  </sheetViews>
  <sheetFormatPr baseColWidth="10" defaultColWidth="9.140625" defaultRowHeight="12.75" x14ac:dyDescent="0.2"/>
  <cols>
    <col min="1" max="1" width="3.42578125" style="2" customWidth="1"/>
    <col min="2" max="2" width="9.140625" style="2"/>
    <col min="3" max="3" width="8.85546875" style="2" customWidth="1"/>
    <col min="4" max="4" width="5.7109375" style="2" customWidth="1"/>
    <col min="5" max="5" width="9.42578125" style="2" customWidth="1"/>
    <col min="6" max="6" width="5.5703125" style="2" customWidth="1"/>
    <col min="7" max="7" width="12" style="2" customWidth="1"/>
    <col min="8" max="8" width="12.5703125" style="2" customWidth="1"/>
    <col min="9" max="9" width="6.7109375" style="2" customWidth="1"/>
    <col min="10" max="10" width="6.42578125" style="2" customWidth="1"/>
    <col min="11" max="11" width="11" style="2" customWidth="1"/>
    <col min="12" max="12" width="9.85546875" style="2" customWidth="1"/>
    <col min="13" max="13" width="4.140625" style="2" customWidth="1"/>
    <col min="14" max="14" width="9.140625" style="2"/>
    <col min="15" max="15" width="3.85546875" style="2" customWidth="1"/>
    <col min="16" max="16" width="4.42578125" style="2" customWidth="1"/>
    <col min="17" max="17" width="5.7109375" style="2" customWidth="1"/>
    <col min="18" max="18" width="3.5703125" style="2" customWidth="1"/>
    <col min="19" max="19" width="10.28515625" style="2" customWidth="1"/>
    <col min="20" max="20" width="12.85546875" style="2" customWidth="1"/>
    <col min="21" max="21" width="19.28515625" style="40" customWidth="1"/>
    <col min="22" max="22" width="16.140625" style="40" customWidth="1"/>
    <col min="23" max="23" width="9.140625" style="40"/>
    <col min="24" max="24" width="20.5703125" style="40" bestFit="1" customWidth="1"/>
    <col min="25" max="31" width="9.140625" style="40"/>
    <col min="32" max="16384" width="9.140625" style="2"/>
  </cols>
  <sheetData>
    <row r="1" spans="1:31" ht="27" customHeight="1" x14ac:dyDescent="0.2">
      <c r="A1" s="300" t="s">
        <v>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61"/>
      <c r="S1" s="301">
        <v>2023</v>
      </c>
      <c r="T1" s="301"/>
    </row>
    <row r="2" spans="1:31" ht="16.5" customHeight="1" x14ac:dyDescent="0.2">
      <c r="A2" s="302" t="s">
        <v>80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</row>
    <row r="3" spans="1:31" ht="8.25" customHeight="1" x14ac:dyDescent="0.2">
      <c r="A3" s="303"/>
      <c r="B3" s="282"/>
      <c r="C3" s="304"/>
      <c r="D3" s="304"/>
      <c r="E3" s="304"/>
      <c r="F3" s="304"/>
      <c r="G3" s="304"/>
      <c r="H3" s="304"/>
      <c r="I3" s="304"/>
      <c r="J3" s="304"/>
      <c r="K3" s="282"/>
      <c r="L3" s="282"/>
      <c r="M3" s="282"/>
      <c r="N3" s="282"/>
      <c r="O3" s="282"/>
      <c r="P3" s="282"/>
      <c r="Q3" s="282"/>
      <c r="R3" s="282"/>
      <c r="S3" s="282"/>
      <c r="T3" s="304"/>
      <c r="U3" s="82">
        <v>0.99998842592592585</v>
      </c>
      <c r="V3" s="83"/>
    </row>
    <row r="4" spans="1:31" ht="16.5" customHeight="1" x14ac:dyDescent="0.2">
      <c r="A4" s="305" t="s">
        <v>75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82"/>
      <c r="V4" s="83"/>
    </row>
    <row r="5" spans="1:31" customFormat="1" ht="16.7" customHeight="1" x14ac:dyDescent="0.2">
      <c r="A5" s="129" t="s">
        <v>56</v>
      </c>
      <c r="B5" s="129"/>
      <c r="C5" s="129"/>
      <c r="D5" s="129"/>
      <c r="E5" s="307"/>
      <c r="F5" s="308"/>
      <c r="G5" s="308"/>
      <c r="H5" s="308"/>
      <c r="I5" s="308"/>
      <c r="J5" s="309"/>
      <c r="K5" s="294" t="s">
        <v>28</v>
      </c>
      <c r="L5" s="295"/>
      <c r="M5" s="296"/>
      <c r="N5" s="296"/>
      <c r="O5" s="296"/>
      <c r="P5" s="296"/>
      <c r="Q5" s="80" t="s">
        <v>0</v>
      </c>
      <c r="R5" s="297"/>
      <c r="S5" s="298"/>
      <c r="T5" s="81" t="s">
        <v>71</v>
      </c>
      <c r="U5" s="40" t="s">
        <v>72</v>
      </c>
      <c r="V5" s="40">
        <v>634</v>
      </c>
      <c r="W5" s="40"/>
      <c r="X5" s="40"/>
      <c r="Y5" s="40"/>
      <c r="Z5" s="40"/>
      <c r="AA5" s="40"/>
      <c r="AB5" s="40"/>
      <c r="AC5" s="40"/>
      <c r="AD5" s="40"/>
      <c r="AE5" s="40"/>
    </row>
    <row r="6" spans="1:31" customFormat="1" ht="16.7" customHeight="1" x14ac:dyDescent="0.2">
      <c r="A6" s="129" t="s">
        <v>54</v>
      </c>
      <c r="B6" s="129"/>
      <c r="C6" s="129"/>
      <c r="D6" s="129"/>
      <c r="E6" s="101"/>
      <c r="F6" s="293"/>
      <c r="G6" s="293"/>
      <c r="H6" s="293"/>
      <c r="I6" s="293"/>
      <c r="J6" s="102"/>
      <c r="K6" s="294" t="s">
        <v>51</v>
      </c>
      <c r="L6" s="295"/>
      <c r="M6" s="296"/>
      <c r="N6" s="296"/>
      <c r="O6" s="296"/>
      <c r="P6" s="296"/>
      <c r="Q6" s="80" t="s">
        <v>0</v>
      </c>
      <c r="R6" s="297"/>
      <c r="S6" s="298"/>
      <c r="T6" s="16">
        <f>IF(OR(U6&lt;0,Z8&lt;0),0,+Z8+U6)</f>
        <v>0</v>
      </c>
      <c r="U6" s="41">
        <f>+V12</f>
        <v>0</v>
      </c>
      <c r="V6" s="40"/>
      <c r="W6" s="42" t="s">
        <v>68</v>
      </c>
      <c r="X6" s="43" t="s">
        <v>69</v>
      </c>
      <c r="Y6" s="42" t="s">
        <v>70</v>
      </c>
      <c r="Z6" s="44"/>
      <c r="AA6" s="45"/>
      <c r="AB6" s="40"/>
      <c r="AC6" s="40"/>
      <c r="AD6" s="40"/>
      <c r="AE6" s="40"/>
    </row>
    <row r="7" spans="1:31" ht="16.7" customHeight="1" x14ac:dyDescent="0.2">
      <c r="A7" s="299" t="s">
        <v>76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41"/>
      <c r="W7" s="42"/>
      <c r="X7" s="43"/>
      <c r="Y7" s="42"/>
      <c r="Z7" s="44"/>
      <c r="AA7" s="45"/>
    </row>
    <row r="8" spans="1:31" customFormat="1" ht="16.7" customHeight="1" x14ac:dyDescent="0.2">
      <c r="A8" s="129" t="s">
        <v>46</v>
      </c>
      <c r="B8" s="129"/>
      <c r="C8" s="129"/>
      <c r="D8" s="129"/>
      <c r="E8" s="285"/>
      <c r="F8" s="286"/>
      <c r="G8" s="286"/>
      <c r="H8" s="286"/>
      <c r="I8" s="286"/>
      <c r="J8" s="287"/>
      <c r="K8" s="115" t="s">
        <v>45</v>
      </c>
      <c r="L8" s="115"/>
      <c r="M8" s="288"/>
      <c r="N8" s="288"/>
      <c r="O8" s="288"/>
      <c r="P8" s="288"/>
      <c r="Q8" s="288"/>
      <c r="R8" s="288"/>
      <c r="S8" s="288"/>
      <c r="T8" s="289"/>
      <c r="U8" s="54">
        <f>+W12+X12</f>
        <v>0</v>
      </c>
      <c r="V8" s="40"/>
      <c r="W8" s="41">
        <f>IF(U8&lt;6,1,0)</f>
        <v>1</v>
      </c>
      <c r="X8" s="41">
        <f>IF(U8&lt;=12,IF(U8&gt;=6,1,0),0)</f>
        <v>0</v>
      </c>
      <c r="Y8" s="41">
        <f>IF(U8&gt;12,1,0)</f>
        <v>0</v>
      </c>
      <c r="Z8" s="44">
        <f>+X8+Y8</f>
        <v>0</v>
      </c>
      <c r="AA8" s="45"/>
      <c r="AB8" s="40"/>
      <c r="AC8" s="40"/>
      <c r="AD8" s="40"/>
      <c r="AE8" s="40"/>
    </row>
    <row r="9" spans="1:31" customFormat="1" ht="16.7" customHeight="1" x14ac:dyDescent="0.2">
      <c r="A9" s="129" t="s">
        <v>63</v>
      </c>
      <c r="B9" s="129"/>
      <c r="C9" s="129"/>
      <c r="D9" s="129"/>
      <c r="E9" s="290"/>
      <c r="F9" s="291"/>
      <c r="G9" s="291"/>
      <c r="H9" s="291"/>
      <c r="I9" s="291"/>
      <c r="J9" s="292"/>
      <c r="K9" s="115" t="s">
        <v>6</v>
      </c>
      <c r="L9" s="115"/>
      <c r="M9" s="288"/>
      <c r="N9" s="288"/>
      <c r="O9" s="288"/>
      <c r="P9" s="288"/>
      <c r="Q9" s="288"/>
      <c r="R9" s="288"/>
      <c r="S9" s="288"/>
      <c r="T9" s="289"/>
      <c r="U9" s="55">
        <f>+M5+R5</f>
        <v>0</v>
      </c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customFormat="1" ht="17.25" customHeight="1" x14ac:dyDescent="0.2">
      <c r="A10" s="129" t="s">
        <v>55</v>
      </c>
      <c r="B10" s="129"/>
      <c r="C10" s="129"/>
      <c r="D10" s="12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80"/>
      <c r="U10" s="55">
        <f>+M6+R6</f>
        <v>0</v>
      </c>
      <c r="V10" s="55">
        <f>+U10-U9</f>
        <v>0</v>
      </c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customFormat="1" ht="16.5" customHeight="1" x14ac:dyDescent="0.2">
      <c r="A11" s="129" t="s">
        <v>73</v>
      </c>
      <c r="B11" s="129"/>
      <c r="C11" s="129"/>
      <c r="D11" s="12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80"/>
      <c r="U11" s="40"/>
      <c r="V11" s="56">
        <f>+V10</f>
        <v>0</v>
      </c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ht="20.45" customHeight="1" x14ac:dyDescent="0.2">
      <c r="A12" s="281"/>
      <c r="B12" s="282"/>
      <c r="C12" s="282"/>
      <c r="D12" s="282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40">
        <f>IF(OR(R5&lt;=0,R6&lt;=0),0,MINUTE(V10))</f>
        <v>0</v>
      </c>
      <c r="V12" s="40">
        <f>IF(V11&lt;0,0,DAY(V11))</f>
        <v>0</v>
      </c>
      <c r="W12" s="57">
        <f>IF(V10&lt;0,0,HOUR(V11))</f>
        <v>0</v>
      </c>
      <c r="X12" s="58">
        <f>+U12/60</f>
        <v>0</v>
      </c>
    </row>
    <row r="13" spans="1:31" ht="17.25" customHeight="1" x14ac:dyDescent="0.2">
      <c r="A13" s="283" t="s">
        <v>48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</row>
    <row r="14" spans="1:31" ht="15.2" customHeight="1" x14ac:dyDescent="0.2">
      <c r="A14" s="278" t="s">
        <v>40</v>
      </c>
      <c r="B14" s="247"/>
      <c r="C14" s="278" t="s">
        <v>25</v>
      </c>
      <c r="D14" s="247"/>
      <c r="E14" s="246"/>
      <c r="F14" s="247"/>
      <c r="G14" s="247"/>
      <c r="H14" s="246" t="s">
        <v>24</v>
      </c>
      <c r="I14" s="247"/>
      <c r="J14" s="247"/>
      <c r="K14" s="65" t="s">
        <v>40</v>
      </c>
      <c r="L14" s="278" t="s">
        <v>53</v>
      </c>
      <c r="M14" s="247"/>
      <c r="N14" s="247"/>
      <c r="O14" s="278" t="s">
        <v>42</v>
      </c>
      <c r="P14" s="247"/>
      <c r="Q14" s="247"/>
      <c r="R14" s="274" t="s">
        <v>27</v>
      </c>
      <c r="S14" s="275"/>
      <c r="T14" s="278" t="s">
        <v>9</v>
      </c>
    </row>
    <row r="15" spans="1:31" ht="16.7" customHeight="1" x14ac:dyDescent="0.2">
      <c r="A15" s="201" t="s">
        <v>20</v>
      </c>
      <c r="B15" s="200"/>
      <c r="C15" s="199" t="s">
        <v>77</v>
      </c>
      <c r="D15" s="200"/>
      <c r="E15" s="199" t="s">
        <v>14</v>
      </c>
      <c r="F15" s="200"/>
      <c r="G15" s="200"/>
      <c r="H15" s="199" t="s">
        <v>19</v>
      </c>
      <c r="I15" s="200"/>
      <c r="J15" s="200"/>
      <c r="K15" s="66" t="s">
        <v>78</v>
      </c>
      <c r="L15" s="201" t="s">
        <v>39</v>
      </c>
      <c r="M15" s="200"/>
      <c r="N15" s="200"/>
      <c r="O15" s="201" t="s">
        <v>22</v>
      </c>
      <c r="P15" s="200"/>
      <c r="Q15" s="200"/>
      <c r="R15" s="276"/>
      <c r="S15" s="277"/>
      <c r="T15" s="201"/>
    </row>
    <row r="16" spans="1:31" ht="16.7" customHeight="1" x14ac:dyDescent="0.2">
      <c r="A16" s="258"/>
      <c r="B16" s="259"/>
      <c r="C16" s="260"/>
      <c r="D16" s="261"/>
      <c r="E16" s="113"/>
      <c r="F16" s="114"/>
      <c r="G16" s="114"/>
      <c r="H16" s="113"/>
      <c r="I16" s="114"/>
      <c r="J16" s="114"/>
      <c r="K16" s="60"/>
      <c r="L16" s="113"/>
      <c r="M16" s="114"/>
      <c r="N16" s="114"/>
      <c r="O16" s="262"/>
      <c r="P16" s="263"/>
      <c r="Q16" s="263"/>
      <c r="R16" s="256"/>
      <c r="S16" s="257"/>
      <c r="T16" s="62"/>
    </row>
    <row r="17" spans="1:31" ht="18.2" customHeight="1" x14ac:dyDescent="0.2">
      <c r="A17" s="258"/>
      <c r="B17" s="259"/>
      <c r="C17" s="260"/>
      <c r="D17" s="261"/>
      <c r="E17" s="113"/>
      <c r="F17" s="114"/>
      <c r="G17" s="114"/>
      <c r="H17" s="113"/>
      <c r="I17" s="114"/>
      <c r="J17" s="114"/>
      <c r="K17" s="60"/>
      <c r="L17" s="113"/>
      <c r="M17" s="114"/>
      <c r="N17" s="114"/>
      <c r="O17" s="262"/>
      <c r="P17" s="263"/>
      <c r="Q17" s="263"/>
      <c r="R17" s="256"/>
      <c r="S17" s="257"/>
      <c r="T17" s="62"/>
    </row>
    <row r="18" spans="1:31" ht="18.2" customHeight="1" x14ac:dyDescent="0.2">
      <c r="A18" s="258"/>
      <c r="B18" s="259"/>
      <c r="C18" s="260"/>
      <c r="D18" s="261"/>
      <c r="E18" s="113"/>
      <c r="F18" s="114"/>
      <c r="G18" s="114"/>
      <c r="H18" s="113"/>
      <c r="I18" s="114"/>
      <c r="J18" s="114"/>
      <c r="K18" s="60"/>
      <c r="L18" s="113"/>
      <c r="M18" s="114"/>
      <c r="N18" s="114"/>
      <c r="O18" s="262"/>
      <c r="P18" s="263"/>
      <c r="Q18" s="263"/>
      <c r="R18" s="256"/>
      <c r="S18" s="257"/>
      <c r="T18" s="62"/>
    </row>
    <row r="19" spans="1:31" ht="18.2" customHeight="1" x14ac:dyDescent="0.2">
      <c r="A19" s="258"/>
      <c r="B19" s="259"/>
      <c r="C19" s="260"/>
      <c r="D19" s="261"/>
      <c r="E19" s="113"/>
      <c r="F19" s="114"/>
      <c r="G19" s="114"/>
      <c r="H19" s="113"/>
      <c r="I19" s="114"/>
      <c r="J19" s="114"/>
      <c r="K19" s="60"/>
      <c r="L19" s="113"/>
      <c r="M19" s="114"/>
      <c r="N19" s="114"/>
      <c r="O19" s="262"/>
      <c r="P19" s="263"/>
      <c r="Q19" s="263"/>
      <c r="R19" s="256"/>
      <c r="S19" s="257"/>
      <c r="T19" s="62"/>
    </row>
    <row r="20" spans="1:31" ht="16.7" customHeight="1" x14ac:dyDescent="0.2">
      <c r="A20" s="258"/>
      <c r="B20" s="259"/>
      <c r="C20" s="260"/>
      <c r="D20" s="261"/>
      <c r="E20" s="113"/>
      <c r="F20" s="114"/>
      <c r="G20" s="114"/>
      <c r="H20" s="113"/>
      <c r="I20" s="114"/>
      <c r="J20" s="114"/>
      <c r="K20" s="60"/>
      <c r="L20" s="113"/>
      <c r="M20" s="114"/>
      <c r="N20" s="114"/>
      <c r="O20" s="262"/>
      <c r="P20" s="263"/>
      <c r="Q20" s="263"/>
      <c r="R20" s="256"/>
      <c r="S20" s="257"/>
      <c r="T20" s="62"/>
    </row>
    <row r="21" spans="1:31" ht="16.7" customHeight="1" x14ac:dyDescent="0.2">
      <c r="A21" s="258"/>
      <c r="B21" s="259"/>
      <c r="C21" s="260"/>
      <c r="D21" s="261"/>
      <c r="E21" s="113"/>
      <c r="F21" s="114"/>
      <c r="G21" s="114"/>
      <c r="H21" s="113"/>
      <c r="I21" s="114"/>
      <c r="J21" s="114"/>
      <c r="K21" s="60"/>
      <c r="L21" s="113"/>
      <c r="M21" s="114"/>
      <c r="N21" s="114"/>
      <c r="O21" s="262"/>
      <c r="P21" s="263"/>
      <c r="Q21" s="263"/>
      <c r="R21" s="256"/>
      <c r="S21" s="257"/>
      <c r="T21" s="62"/>
    </row>
    <row r="22" spans="1:31" ht="18.2" customHeight="1" x14ac:dyDescent="0.2">
      <c r="A22" s="264"/>
      <c r="B22" s="265"/>
      <c r="C22" s="266"/>
      <c r="D22" s="267"/>
      <c r="E22" s="268"/>
      <c r="F22" s="269"/>
      <c r="G22" s="270"/>
      <c r="H22" s="268"/>
      <c r="I22" s="269"/>
      <c r="J22" s="270"/>
      <c r="K22" s="60"/>
      <c r="L22" s="268"/>
      <c r="M22" s="269"/>
      <c r="N22" s="270"/>
      <c r="O22" s="271"/>
      <c r="P22" s="272"/>
      <c r="Q22" s="273"/>
      <c r="R22" s="256"/>
      <c r="S22" s="257"/>
      <c r="T22" s="62"/>
    </row>
    <row r="23" spans="1:31" ht="16.7" customHeight="1" x14ac:dyDescent="0.2">
      <c r="A23" s="264"/>
      <c r="B23" s="265"/>
      <c r="C23" s="266"/>
      <c r="D23" s="267"/>
      <c r="E23" s="268"/>
      <c r="F23" s="269"/>
      <c r="G23" s="270"/>
      <c r="H23" s="268"/>
      <c r="I23" s="269"/>
      <c r="J23" s="270"/>
      <c r="K23" s="60"/>
      <c r="L23" s="268"/>
      <c r="M23" s="269"/>
      <c r="N23" s="270"/>
      <c r="O23" s="271"/>
      <c r="P23" s="272"/>
      <c r="Q23" s="273"/>
      <c r="R23" s="256"/>
      <c r="S23" s="257"/>
      <c r="T23" s="62"/>
    </row>
    <row r="24" spans="1:31" ht="16.7" customHeight="1" x14ac:dyDescent="0.2">
      <c r="A24" s="258"/>
      <c r="B24" s="259"/>
      <c r="C24" s="260"/>
      <c r="D24" s="261"/>
      <c r="E24" s="113"/>
      <c r="F24" s="114"/>
      <c r="G24" s="114"/>
      <c r="H24" s="113"/>
      <c r="I24" s="114"/>
      <c r="J24" s="114"/>
      <c r="K24" s="60"/>
      <c r="L24" s="113"/>
      <c r="M24" s="114"/>
      <c r="N24" s="114"/>
      <c r="O24" s="262"/>
      <c r="P24" s="263"/>
      <c r="Q24" s="263"/>
      <c r="R24" s="256"/>
      <c r="S24" s="257"/>
      <c r="T24" s="62"/>
    </row>
    <row r="25" spans="1:31" ht="16.7" customHeight="1" x14ac:dyDescent="0.2">
      <c r="A25" s="258"/>
      <c r="B25" s="259"/>
      <c r="C25" s="260"/>
      <c r="D25" s="261"/>
      <c r="E25" s="113"/>
      <c r="F25" s="114"/>
      <c r="G25" s="114"/>
      <c r="H25" s="113"/>
      <c r="I25" s="114"/>
      <c r="J25" s="114"/>
      <c r="K25" s="60"/>
      <c r="L25" s="113"/>
      <c r="M25" s="114"/>
      <c r="N25" s="114"/>
      <c r="O25" s="262"/>
      <c r="P25" s="263"/>
      <c r="Q25" s="263"/>
      <c r="R25" s="256"/>
      <c r="S25" s="257"/>
      <c r="T25" s="62"/>
    </row>
    <row r="26" spans="1:31" ht="16.7" customHeight="1" x14ac:dyDescent="0.2">
      <c r="A26" s="258"/>
      <c r="B26" s="259"/>
      <c r="C26" s="260"/>
      <c r="D26" s="261"/>
      <c r="E26" s="113"/>
      <c r="F26" s="114"/>
      <c r="G26" s="114"/>
      <c r="H26" s="113"/>
      <c r="I26" s="114"/>
      <c r="J26" s="114"/>
      <c r="K26" s="60"/>
      <c r="L26" s="113"/>
      <c r="M26" s="114"/>
      <c r="N26" s="114"/>
      <c r="O26" s="262"/>
      <c r="P26" s="263"/>
      <c r="Q26" s="263"/>
      <c r="R26" s="256"/>
      <c r="S26" s="257"/>
      <c r="T26" s="62"/>
    </row>
    <row r="27" spans="1:31" ht="16.7" customHeight="1" x14ac:dyDescent="0.2">
      <c r="A27" s="258"/>
      <c r="B27" s="259"/>
      <c r="C27" s="260"/>
      <c r="D27" s="261"/>
      <c r="E27" s="113"/>
      <c r="F27" s="114"/>
      <c r="G27" s="114"/>
      <c r="H27" s="113"/>
      <c r="I27" s="114"/>
      <c r="J27" s="114"/>
      <c r="K27" s="60"/>
      <c r="L27" s="113"/>
      <c r="M27" s="114"/>
      <c r="N27" s="114"/>
      <c r="O27" s="262"/>
      <c r="P27" s="263"/>
      <c r="Q27" s="263"/>
      <c r="R27" s="256"/>
      <c r="S27" s="257"/>
      <c r="T27" s="62"/>
    </row>
    <row r="28" spans="1:31" ht="16.7" customHeight="1" x14ac:dyDescent="0.2">
      <c r="A28" s="246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8" t="s">
        <v>13</v>
      </c>
      <c r="M28" s="164"/>
      <c r="N28" s="164"/>
      <c r="O28" s="249">
        <f>SUM(O15:Q27)</f>
        <v>0</v>
      </c>
      <c r="P28" s="250"/>
      <c r="Q28" s="250"/>
      <c r="R28" s="251" t="s">
        <v>13</v>
      </c>
      <c r="S28" s="252"/>
      <c r="T28" s="6">
        <f>SUM(T15:T27)</f>
        <v>0</v>
      </c>
    </row>
    <row r="29" spans="1:31" s="5" customFormat="1" ht="16.5" customHeight="1" x14ac:dyDescent="0.2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29" t="s">
        <v>15</v>
      </c>
      <c r="M29" s="130"/>
      <c r="N29" s="130"/>
      <c r="O29" s="238"/>
      <c r="P29" s="125"/>
      <c r="Q29" s="125"/>
      <c r="R29" s="253"/>
      <c r="S29" s="254"/>
      <c r="T29" s="255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ht="19.7" customHeight="1" x14ac:dyDescent="0.2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31" ht="16.5" customHeight="1" x14ac:dyDescent="0.2">
      <c r="A31" s="241" t="s">
        <v>47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</row>
    <row r="32" spans="1:31" ht="15.95" customHeight="1" x14ac:dyDescent="0.2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6" t="s">
        <v>2</v>
      </c>
      <c r="P32" s="130"/>
      <c r="Q32" s="130"/>
      <c r="R32" s="157" t="s">
        <v>44</v>
      </c>
      <c r="S32" s="158"/>
      <c r="T32" s="67" t="s">
        <v>9</v>
      </c>
    </row>
    <row r="33" spans="1:31" ht="15.95" customHeight="1" x14ac:dyDescent="0.2">
      <c r="A33" s="131" t="s">
        <v>86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243"/>
      <c r="P33" s="93"/>
      <c r="Q33" s="93"/>
      <c r="R33" s="244">
        <v>3.5</v>
      </c>
      <c r="S33" s="245"/>
      <c r="T33" s="7">
        <f>+O33*R33</f>
        <v>0</v>
      </c>
    </row>
    <row r="34" spans="1:31" ht="15.95" customHeight="1" x14ac:dyDescent="0.2">
      <c r="A34" s="207" t="s">
        <v>52</v>
      </c>
      <c r="B34" s="161"/>
      <c r="C34" s="161"/>
      <c r="D34" s="228" t="s">
        <v>10</v>
      </c>
      <c r="E34" s="229"/>
      <c r="F34" s="229"/>
      <c r="G34" s="229"/>
      <c r="H34" s="136"/>
      <c r="I34" s="137"/>
      <c r="J34" s="137"/>
      <c r="K34" s="137"/>
      <c r="L34" s="137"/>
      <c r="M34" s="137"/>
      <c r="N34" s="137"/>
      <c r="O34" s="230"/>
      <c r="P34" s="137"/>
      <c r="Q34" s="137"/>
      <c r="R34" s="231">
        <v>1</v>
      </c>
      <c r="S34" s="232"/>
      <c r="T34" s="8">
        <f>+O34*R34</f>
        <v>0</v>
      </c>
    </row>
    <row r="35" spans="1:31" s="5" customFormat="1" ht="16.5" customHeight="1" x14ac:dyDescent="0.2">
      <c r="A35" s="121" t="s">
        <v>7</v>
      </c>
      <c r="B35" s="122"/>
      <c r="C35" s="122"/>
      <c r="D35" s="233" t="s">
        <v>60</v>
      </c>
      <c r="E35" s="233"/>
      <c r="F35" s="233"/>
      <c r="G35" s="234"/>
      <c r="H35" s="235"/>
      <c r="I35" s="236"/>
      <c r="J35" s="236"/>
      <c r="K35" s="236"/>
      <c r="L35" s="236"/>
      <c r="M35" s="236"/>
      <c r="N35" s="237"/>
      <c r="O35" s="238"/>
      <c r="P35" s="125"/>
      <c r="Q35" s="125"/>
      <c r="R35" s="239"/>
      <c r="S35" s="240"/>
      <c r="T35" s="10">
        <f>+O35*R35</f>
        <v>0</v>
      </c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ht="15.2" customHeight="1" x14ac:dyDescent="0.2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</row>
    <row r="37" spans="1:31" ht="16.5" customHeight="1" x14ac:dyDescent="0.2">
      <c r="A37" s="68" t="s">
        <v>43</v>
      </c>
      <c r="B37" s="69"/>
      <c r="C37" s="69"/>
      <c r="D37" s="69"/>
      <c r="E37" s="69"/>
      <c r="F37" s="69"/>
      <c r="G37" s="69"/>
      <c r="H37" s="69"/>
      <c r="I37" s="69"/>
      <c r="J37" s="70"/>
      <c r="K37" s="71"/>
      <c r="L37" s="71"/>
      <c r="M37" s="220" t="s">
        <v>38</v>
      </c>
      <c r="N37" s="220"/>
      <c r="O37" s="220"/>
      <c r="P37" s="220"/>
      <c r="Q37" s="220"/>
      <c r="R37" s="220"/>
      <c r="S37" s="220"/>
      <c r="T37" s="71"/>
    </row>
    <row r="38" spans="1:31" ht="15.95" customHeight="1" x14ac:dyDescent="0.2">
      <c r="A38" s="72"/>
      <c r="B38" s="73"/>
      <c r="C38" s="73"/>
      <c r="D38" s="73"/>
      <c r="E38" s="73"/>
      <c r="F38" s="73"/>
      <c r="G38" s="73"/>
      <c r="H38" s="73"/>
      <c r="I38" s="73"/>
      <c r="J38" s="74"/>
      <c r="K38" s="76" t="s">
        <v>41</v>
      </c>
      <c r="L38" s="75" t="s">
        <v>44</v>
      </c>
      <c r="M38" s="221" t="s">
        <v>31</v>
      </c>
      <c r="N38" s="222"/>
      <c r="O38" s="223" t="s">
        <v>21</v>
      </c>
      <c r="P38" s="224"/>
      <c r="Q38" s="225"/>
      <c r="R38" s="202" t="s">
        <v>23</v>
      </c>
      <c r="S38" s="204"/>
      <c r="T38" s="77" t="s">
        <v>9</v>
      </c>
      <c r="U38" s="47"/>
    </row>
    <row r="39" spans="1:31" ht="15.95" customHeight="1" x14ac:dyDescent="0.2">
      <c r="A39" s="226" t="s">
        <v>61</v>
      </c>
      <c r="B39" s="227"/>
      <c r="C39" s="227"/>
      <c r="D39" s="227"/>
      <c r="E39" s="227"/>
      <c r="F39" s="227"/>
      <c r="G39" s="227"/>
      <c r="H39" s="227"/>
      <c r="I39" s="227"/>
      <c r="J39" s="227"/>
      <c r="K39" s="15">
        <f>IF(U6=0,IF(X8&gt;0,1,0),0)</f>
        <v>0</v>
      </c>
      <c r="L39" s="29">
        <v>200</v>
      </c>
      <c r="M39" s="59"/>
      <c r="N39" s="27">
        <f>IF(K39&gt;0,(L39*0.2)*M39,0)</f>
        <v>0</v>
      </c>
      <c r="O39" s="59"/>
      <c r="P39" s="209">
        <f>IF(K39&gt;0,(+L39*0.3)*O39,0)</f>
        <v>0</v>
      </c>
      <c r="Q39" s="210"/>
      <c r="R39" s="19"/>
      <c r="S39" s="28">
        <f>ROUND(IF(K39&gt;0,(+L39*0.5)*R39,0),0)</f>
        <v>0</v>
      </c>
      <c r="T39" s="49">
        <f>ROUND(IF(((K39*L39)-N39-P39-S39)&lt;0,0,((K39*L39)-N39-P39-S39)),0)</f>
        <v>0</v>
      </c>
    </row>
    <row r="40" spans="1:31" ht="15.2" customHeight="1" x14ac:dyDescent="0.2">
      <c r="A40" s="207" t="s">
        <v>62</v>
      </c>
      <c r="B40" s="208"/>
      <c r="C40" s="208"/>
      <c r="D40" s="208"/>
      <c r="E40" s="208"/>
      <c r="F40" s="208"/>
      <c r="G40" s="208"/>
      <c r="H40" s="208"/>
      <c r="I40" s="208"/>
      <c r="J40" s="208"/>
      <c r="K40" s="15">
        <f>IF(U6=0,IF(Y8&gt;0,1,0),0)</f>
        <v>0</v>
      </c>
      <c r="L40" s="30">
        <v>400</v>
      </c>
      <c r="M40" s="59"/>
      <c r="N40" s="27">
        <f>IF(K40&gt;0,(L40*0.2)*M40,0)</f>
        <v>0</v>
      </c>
      <c r="O40" s="26"/>
      <c r="P40" s="209">
        <f>IF(K40&gt;0,(+L40*0.3)*O40,0)</f>
        <v>0</v>
      </c>
      <c r="Q40" s="210"/>
      <c r="R40" s="12"/>
      <c r="S40" s="28">
        <f>ROUND(IF(K40&gt;0,(+L40*0.5)*R40,0),0)</f>
        <v>0</v>
      </c>
      <c r="T40" s="49">
        <f>ROUND(IF(((K40*L40)-N40-P40-S40)&lt;0,0,((K40*L40)-N40-P40-S40)),0)</f>
        <v>0</v>
      </c>
    </row>
    <row r="41" spans="1:31" s="5" customFormat="1" ht="16.5" customHeight="1" x14ac:dyDescent="0.2">
      <c r="A41" s="94" t="s">
        <v>57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ht="18.95" customHeight="1" x14ac:dyDescent="0.2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</row>
    <row r="43" spans="1:31" ht="16.5" customHeight="1" x14ac:dyDescent="0.2">
      <c r="A43" s="211" t="s">
        <v>12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</row>
    <row r="44" spans="1:31" ht="15.95" customHeight="1" x14ac:dyDescent="0.2">
      <c r="A44" s="213" t="s">
        <v>26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5" t="s">
        <v>37</v>
      </c>
      <c r="L44" s="214"/>
      <c r="M44" s="215" t="s">
        <v>33</v>
      </c>
      <c r="N44" s="214"/>
      <c r="O44" s="214"/>
      <c r="P44" s="214"/>
      <c r="Q44" s="216"/>
      <c r="R44" s="156" t="s">
        <v>35</v>
      </c>
      <c r="S44" s="156"/>
      <c r="T44" s="217" t="s">
        <v>9</v>
      </c>
    </row>
    <row r="45" spans="1:31" ht="15.95" customHeight="1" x14ac:dyDescent="0.2">
      <c r="A45" s="199" t="s">
        <v>87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1"/>
      <c r="L45" s="200"/>
      <c r="M45" s="202" t="s">
        <v>8</v>
      </c>
      <c r="N45" s="203"/>
      <c r="O45" s="75" t="s">
        <v>1</v>
      </c>
      <c r="P45" s="204" t="s">
        <v>3</v>
      </c>
      <c r="Q45" s="205"/>
      <c r="R45" s="156"/>
      <c r="S45" s="156"/>
      <c r="T45" s="218"/>
    </row>
    <row r="46" spans="1:31" ht="15.75" customHeight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206"/>
      <c r="L46" s="114"/>
      <c r="M46" s="195"/>
      <c r="N46" s="196"/>
      <c r="O46" s="3" t="s">
        <v>1</v>
      </c>
      <c r="P46" s="197"/>
      <c r="Q46" s="198"/>
      <c r="R46" s="185"/>
      <c r="S46" s="185"/>
      <c r="T46" s="17"/>
    </row>
    <row r="47" spans="1:31" ht="15.75" customHeight="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94"/>
      <c r="L47" s="114"/>
      <c r="M47" s="195"/>
      <c r="N47" s="196"/>
      <c r="O47" s="3" t="s">
        <v>1</v>
      </c>
      <c r="P47" s="197"/>
      <c r="Q47" s="198"/>
      <c r="R47" s="185"/>
      <c r="S47" s="185"/>
      <c r="T47" s="17"/>
    </row>
    <row r="48" spans="1:31" ht="15.7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80"/>
      <c r="L48" s="137"/>
      <c r="M48" s="181"/>
      <c r="N48" s="182"/>
      <c r="O48" s="11" t="s">
        <v>1</v>
      </c>
      <c r="P48" s="183"/>
      <c r="Q48" s="184"/>
      <c r="R48" s="185"/>
      <c r="S48" s="185"/>
      <c r="T48" s="18"/>
    </row>
    <row r="49" spans="1:31" s="5" customFormat="1" ht="15.75" customHeight="1" x14ac:dyDescent="0.2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86"/>
      <c r="L49" s="187"/>
      <c r="M49" s="188"/>
      <c r="N49" s="189"/>
      <c r="O49" s="13" t="s">
        <v>1</v>
      </c>
      <c r="P49" s="190"/>
      <c r="Q49" s="191"/>
      <c r="R49" s="192"/>
      <c r="S49" s="193"/>
      <c r="T49" s="9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:31" ht="15.2" customHeight="1" x14ac:dyDescent="0.2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</row>
    <row r="51" spans="1:31" ht="16.5" customHeight="1" x14ac:dyDescent="0.2">
      <c r="A51" s="144" t="s">
        <v>32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6"/>
    </row>
    <row r="52" spans="1:31" ht="15.95" customHeight="1" x14ac:dyDescent="0.2">
      <c r="A52" s="172"/>
      <c r="B52" s="173"/>
      <c r="C52" s="173"/>
      <c r="D52" s="173"/>
      <c r="E52" s="173"/>
      <c r="F52" s="173"/>
      <c r="G52" s="173"/>
      <c r="H52" s="174"/>
      <c r="I52" s="157" t="s">
        <v>71</v>
      </c>
      <c r="J52" s="158"/>
      <c r="K52" s="78"/>
      <c r="L52" s="78"/>
      <c r="M52" s="156" t="s">
        <v>59</v>
      </c>
      <c r="N52" s="130"/>
      <c r="O52" s="130"/>
      <c r="P52" s="130"/>
      <c r="Q52" s="130"/>
      <c r="R52" s="130"/>
      <c r="S52" s="130"/>
      <c r="T52" s="156" t="s">
        <v>9</v>
      </c>
    </row>
    <row r="53" spans="1:31" ht="15.95" customHeight="1" x14ac:dyDescent="0.2">
      <c r="A53" s="175"/>
      <c r="B53" s="176"/>
      <c r="C53" s="176"/>
      <c r="D53" s="176"/>
      <c r="E53" s="176"/>
      <c r="F53" s="176"/>
      <c r="G53" s="176"/>
      <c r="H53" s="177"/>
      <c r="I53" s="178">
        <f>IF(U6&gt;0,U6,0)</f>
        <v>0</v>
      </c>
      <c r="J53" s="179"/>
      <c r="K53" s="67" t="s">
        <v>41</v>
      </c>
      <c r="L53" s="67" t="s">
        <v>58</v>
      </c>
      <c r="M53" s="156" t="s">
        <v>31</v>
      </c>
      <c r="N53" s="130"/>
      <c r="O53" s="156" t="s">
        <v>21</v>
      </c>
      <c r="P53" s="130"/>
      <c r="Q53" s="130"/>
      <c r="R53" s="157" t="s">
        <v>23</v>
      </c>
      <c r="S53" s="158"/>
      <c r="T53" s="130"/>
    </row>
    <row r="54" spans="1:31" ht="15.95" customHeight="1" x14ac:dyDescent="0.2">
      <c r="A54" s="159"/>
      <c r="B54" s="162" t="s">
        <v>83</v>
      </c>
      <c r="C54" s="163"/>
      <c r="D54" s="163"/>
      <c r="E54" s="131" t="s">
        <v>18</v>
      </c>
      <c r="F54" s="132"/>
      <c r="G54" s="132"/>
      <c r="H54" s="132"/>
      <c r="I54" s="132"/>
      <c r="J54" s="132"/>
      <c r="K54" s="15"/>
      <c r="L54" s="84">
        <v>634</v>
      </c>
      <c r="M54" s="21"/>
      <c r="N54" s="31">
        <f>IF(K54&gt;0,(L54*0.2)*M54,0)</f>
        <v>0</v>
      </c>
      <c r="O54" s="59"/>
      <c r="P54" s="165">
        <f>IF(K54&gt;0,(+L54*0.3)*O54,0)</f>
        <v>0</v>
      </c>
      <c r="Q54" s="166"/>
      <c r="R54" s="20"/>
      <c r="S54" s="28">
        <f>IF(K54&gt;0,(+L54*0.5)*R54,0)</f>
        <v>0</v>
      </c>
      <c r="T54" s="7">
        <f>ROUND((K54*L54)-N54-P54-S54,0)</f>
        <v>0</v>
      </c>
    </row>
    <row r="55" spans="1:31" ht="15.95" customHeight="1" x14ac:dyDescent="0.2">
      <c r="A55" s="159"/>
      <c r="B55" s="162"/>
      <c r="C55" s="163"/>
      <c r="D55" s="163"/>
      <c r="E55" s="111" t="s">
        <v>81</v>
      </c>
      <c r="F55" s="112"/>
      <c r="G55" s="112"/>
      <c r="H55" s="112"/>
      <c r="I55" s="112"/>
      <c r="J55" s="112"/>
      <c r="K55" s="25"/>
      <c r="L55" s="85">
        <v>177</v>
      </c>
      <c r="M55" s="21"/>
      <c r="N55" s="31">
        <f t="shared" ref="N55:N56" si="0">IF(K55&gt;0,(L55*0.2)*M55,0)</f>
        <v>0</v>
      </c>
      <c r="O55" s="23"/>
      <c r="P55" s="165">
        <f t="shared" ref="P55:P56" si="1">IF(K55&gt;0,(+L55*0.3)*O55,0)</f>
        <v>0</v>
      </c>
      <c r="Q55" s="166"/>
      <c r="R55" s="1"/>
      <c r="S55" s="28">
        <f t="shared" ref="S55:S56" si="2">IF(K55&gt;0,(+L55*0.5)*R55,0)</f>
        <v>0</v>
      </c>
      <c r="T55" s="7">
        <f t="shared" ref="T55:T57" si="3">ROUND((K55*L55)-N55-P55-S55,0)</f>
        <v>0</v>
      </c>
    </row>
    <row r="56" spans="1:31" ht="16.7" customHeight="1" x14ac:dyDescent="0.2">
      <c r="A56" s="160"/>
      <c r="B56" s="164"/>
      <c r="C56" s="164"/>
      <c r="D56" s="164"/>
      <c r="E56" s="111" t="s">
        <v>82</v>
      </c>
      <c r="F56" s="112"/>
      <c r="G56" s="112"/>
      <c r="H56" s="112"/>
      <c r="I56" s="112"/>
      <c r="J56" s="112"/>
      <c r="K56" s="25"/>
      <c r="L56" s="85">
        <v>98</v>
      </c>
      <c r="M56" s="21"/>
      <c r="N56" s="31">
        <f t="shared" si="0"/>
        <v>0</v>
      </c>
      <c r="O56" s="23"/>
      <c r="P56" s="165">
        <f t="shared" si="1"/>
        <v>0</v>
      </c>
      <c r="Q56" s="166"/>
      <c r="R56" s="1"/>
      <c r="S56" s="28">
        <f t="shared" si="2"/>
        <v>0</v>
      </c>
      <c r="T56" s="7">
        <f t="shared" si="3"/>
        <v>0</v>
      </c>
    </row>
    <row r="57" spans="1:31" ht="16.5" customHeight="1" x14ac:dyDescent="0.2">
      <c r="A57" s="161"/>
      <c r="B57" s="164"/>
      <c r="C57" s="164"/>
      <c r="D57" s="164"/>
      <c r="E57" s="167" t="str">
        <f>IF(Z8=1,"Siste døgn over 6 timer","Siste døgn under 6 timer")</f>
        <v>Siste døgn under 6 timer</v>
      </c>
      <c r="F57" s="168"/>
      <c r="G57" s="168"/>
      <c r="H57" s="168"/>
      <c r="I57" s="168"/>
      <c r="J57" s="168"/>
      <c r="K57" s="50">
        <f>IF(U6&gt;0,IF(OR(X8&gt;0,Y8&gt;0),1,0),0)</f>
        <v>0</v>
      </c>
      <c r="L57" s="86">
        <f>IF(K57&gt;0,IF(Z8&gt;0,IF(K54&gt;0,L54,IF(K55&gt;0,L55,IF(K56&gt;0,L56,0))),0),0)</f>
        <v>0</v>
      </c>
      <c r="M57" s="22"/>
      <c r="N57" s="51">
        <f>IF(K57&gt;0,(L57*0.2)*M57,0)</f>
        <v>0</v>
      </c>
      <c r="O57" s="24"/>
      <c r="P57" s="169">
        <f>IF(K57&gt;0,(+L57*0.3)*O57,0)</f>
        <v>0</v>
      </c>
      <c r="Q57" s="170"/>
      <c r="R57" s="12"/>
      <c r="S57" s="52">
        <f>IF(K57&gt;0,(+L57*0.5)*R57,0)</f>
        <v>0</v>
      </c>
      <c r="T57" s="53">
        <f t="shared" si="3"/>
        <v>0</v>
      </c>
    </row>
    <row r="58" spans="1:31" ht="15.2" customHeight="1" x14ac:dyDescent="0.2">
      <c r="A58" s="148" t="s">
        <v>84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50"/>
    </row>
    <row r="59" spans="1:31" ht="10.5" customHeight="1" x14ac:dyDescent="0.2">
      <c r="A59" s="151" t="s">
        <v>85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3"/>
    </row>
    <row r="60" spans="1:31" ht="21.2" customHeight="1" x14ac:dyDescent="0.2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</row>
    <row r="61" spans="1:31" ht="16.5" customHeight="1" x14ac:dyDescent="0.2">
      <c r="A61" s="144" t="s">
        <v>50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6"/>
    </row>
    <row r="62" spans="1:31" ht="15.95" customHeight="1" x14ac:dyDescent="0.2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6" t="s">
        <v>41</v>
      </c>
      <c r="P62" s="130"/>
      <c r="Q62" s="130"/>
      <c r="R62" s="157" t="s">
        <v>44</v>
      </c>
      <c r="S62" s="158"/>
      <c r="T62" s="67" t="s">
        <v>9</v>
      </c>
    </row>
    <row r="63" spans="1:31" s="5" customFormat="1" ht="16.5" customHeight="1" x14ac:dyDescent="0.2">
      <c r="A63" s="94" t="s">
        <v>74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140"/>
      <c r="P63" s="141"/>
      <c r="Q63" s="141"/>
      <c r="R63" s="142">
        <v>435</v>
      </c>
      <c r="S63" s="143"/>
      <c r="T63" s="10">
        <f>+O63*R63</f>
        <v>0</v>
      </c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1:31" ht="21.2" customHeight="1" x14ac:dyDescent="0.2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</row>
    <row r="65" spans="1:31" ht="16.5" customHeight="1" x14ac:dyDescent="0.2">
      <c r="A65" s="144" t="s">
        <v>29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6"/>
    </row>
    <row r="66" spans="1:31" ht="16.7" customHeight="1" x14ac:dyDescent="0.2">
      <c r="A66" s="129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47" t="s">
        <v>27</v>
      </c>
      <c r="S66" s="147"/>
      <c r="T66" s="79" t="s">
        <v>9</v>
      </c>
    </row>
    <row r="67" spans="1:31" ht="15.75" customHeight="1" x14ac:dyDescent="0.2">
      <c r="A67" s="11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34"/>
      <c r="S67" s="135"/>
      <c r="T67" s="62"/>
    </row>
    <row r="68" spans="1:31" ht="15.75" customHeight="1" x14ac:dyDescent="0.2">
      <c r="A68" s="11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34"/>
      <c r="S68" s="135"/>
      <c r="T68" s="62"/>
    </row>
    <row r="69" spans="1:31" ht="15.75" customHeight="1" x14ac:dyDescent="0.2">
      <c r="A69" s="136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8"/>
      <c r="S69" s="139"/>
      <c r="T69" s="63"/>
    </row>
    <row r="70" spans="1:31" s="5" customFormat="1" ht="15.75" customHeight="1" x14ac:dyDescent="0.2">
      <c r="A70" s="124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6"/>
      <c r="S70" s="127"/>
      <c r="T70" s="9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:31" ht="15.75" customHeight="1" x14ac:dyDescent="0.2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</row>
    <row r="72" spans="1:31" ht="18.2" customHeight="1" x14ac:dyDescent="0.2">
      <c r="A72" s="129" t="s">
        <v>17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4">
        <f>+T28+SUM(T33:T35)+SUM(T39:T40)+SUM(T54:T57)+T63+SUM(T46:T49)+SUM(T67:T70)</f>
        <v>0</v>
      </c>
    </row>
    <row r="73" spans="1:31" ht="15.95" customHeight="1" x14ac:dyDescent="0.2">
      <c r="A73" s="131" t="s">
        <v>4</v>
      </c>
      <c r="B73" s="132"/>
      <c r="C73" s="132"/>
      <c r="D73" s="132"/>
      <c r="E73" s="132"/>
      <c r="F73" s="132"/>
      <c r="G73" s="132"/>
      <c r="H73" s="13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64"/>
    </row>
    <row r="74" spans="1:31" ht="18.95" customHeight="1" x14ac:dyDescent="0.2">
      <c r="A74" s="111" t="s">
        <v>16</v>
      </c>
      <c r="B74" s="112"/>
      <c r="C74" s="112"/>
      <c r="D74" s="112"/>
      <c r="E74" s="112"/>
      <c r="F74" s="112"/>
      <c r="G74" s="112"/>
      <c r="H74" s="113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62"/>
    </row>
    <row r="75" spans="1:31" ht="16.5" customHeight="1" x14ac:dyDescent="0.2">
      <c r="A75" s="115" t="s">
        <v>34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4">
        <f>+T72-SUM(T73:T74)</f>
        <v>0</v>
      </c>
    </row>
    <row r="76" spans="1:31" s="39" customFormat="1" ht="15.75" customHeight="1" x14ac:dyDescent="0.2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9"/>
      <c r="O76" s="119"/>
      <c r="P76" s="119"/>
      <c r="Q76" s="119"/>
      <c r="R76" s="119"/>
      <c r="S76" s="119"/>
      <c r="T76" s="119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</row>
    <row r="77" spans="1:31" s="39" customFormat="1" ht="15.75" customHeight="1" x14ac:dyDescent="0.2">
      <c r="A77" s="120" t="s">
        <v>79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</row>
    <row r="78" spans="1:31" s="39" customFormat="1" ht="15.75" customHeight="1" x14ac:dyDescent="0.2">
      <c r="A78" s="32"/>
      <c r="B78" s="94" t="s">
        <v>49</v>
      </c>
      <c r="C78" s="94"/>
      <c r="D78" s="32"/>
      <c r="E78" s="121" t="s">
        <v>30</v>
      </c>
      <c r="F78" s="122"/>
      <c r="G78" s="122"/>
      <c r="H78" s="122"/>
      <c r="I78" s="122"/>
      <c r="J78" s="123"/>
      <c r="K78" s="36"/>
      <c r="L78" s="103" t="s">
        <v>66</v>
      </c>
      <c r="M78" s="103"/>
      <c r="N78" s="103"/>
      <c r="O78" s="103"/>
      <c r="P78" s="103"/>
      <c r="Q78" s="103"/>
      <c r="R78" s="103"/>
      <c r="S78" s="103"/>
      <c r="T78" s="103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</row>
    <row r="79" spans="1:31" ht="16.5" customHeight="1" x14ac:dyDescent="0.2">
      <c r="A79" s="94" t="s">
        <v>64</v>
      </c>
      <c r="B79" s="94"/>
      <c r="C79" s="94"/>
      <c r="D79" s="94"/>
      <c r="E79" s="94"/>
      <c r="F79" s="95"/>
      <c r="G79" s="96"/>
      <c r="H79" s="96"/>
      <c r="I79" s="96"/>
      <c r="J79" s="97"/>
      <c r="K79" s="36"/>
      <c r="L79" s="38"/>
      <c r="M79" s="98" t="s">
        <v>65</v>
      </c>
      <c r="N79" s="99"/>
      <c r="O79" s="100"/>
      <c r="P79" s="101"/>
      <c r="Q79" s="102"/>
      <c r="R79" s="103" t="s">
        <v>67</v>
      </c>
      <c r="S79" s="103"/>
      <c r="T79" s="103"/>
    </row>
    <row r="80" spans="1:31" ht="29.25" customHeight="1" x14ac:dyDescent="0.2">
      <c r="A80" s="104" t="s">
        <v>20</v>
      </c>
      <c r="B80" s="105"/>
      <c r="C80" s="105"/>
      <c r="D80" s="106"/>
      <c r="E80" s="104" t="s">
        <v>36</v>
      </c>
      <c r="F80" s="107"/>
      <c r="G80" s="107"/>
      <c r="H80" s="107"/>
      <c r="I80" s="107"/>
      <c r="J80" s="108"/>
      <c r="K80" s="37"/>
      <c r="L80" s="109" t="s">
        <v>11</v>
      </c>
      <c r="M80" s="110"/>
      <c r="N80" s="110"/>
      <c r="O80" s="110"/>
      <c r="P80" s="110"/>
      <c r="Q80" s="110"/>
      <c r="R80" s="110"/>
      <c r="S80" s="110"/>
      <c r="T80" s="110"/>
    </row>
    <row r="81" spans="1:20" ht="29.25" customHeight="1" x14ac:dyDescent="0.2">
      <c r="A81" s="87"/>
      <c r="B81" s="88"/>
      <c r="C81" s="88"/>
      <c r="D81" s="88"/>
      <c r="E81" s="89"/>
      <c r="F81" s="90"/>
      <c r="G81" s="90"/>
      <c r="H81" s="90"/>
      <c r="I81" s="90"/>
      <c r="J81" s="91"/>
      <c r="K81" s="37"/>
      <c r="L81" s="92"/>
      <c r="M81" s="93"/>
      <c r="N81" s="93"/>
      <c r="O81" s="93"/>
      <c r="P81" s="93"/>
      <c r="Q81" s="93"/>
      <c r="R81" s="93"/>
      <c r="S81" s="93"/>
      <c r="T81" s="93"/>
    </row>
    <row r="82" spans="1:20" x14ac:dyDescent="0.2">
      <c r="A82" s="33"/>
      <c r="B82" s="34"/>
      <c r="C82" s="34"/>
      <c r="D82" s="34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</sheetData>
  <sheetProtection sheet="1" objects="1" scenarios="1"/>
  <mergeCells count="260">
    <mergeCell ref="A6:D6"/>
    <mergeCell ref="E6:J6"/>
    <mergeCell ref="K6:L6"/>
    <mergeCell ref="M6:P6"/>
    <mergeCell ref="R6:S6"/>
    <mergeCell ref="A7:T7"/>
    <mergeCell ref="A1:Q1"/>
    <mergeCell ref="S1:T1"/>
    <mergeCell ref="A2:T2"/>
    <mergeCell ref="A3:T3"/>
    <mergeCell ref="A4:T4"/>
    <mergeCell ref="A5:D5"/>
    <mergeCell ref="E5:J5"/>
    <mergeCell ref="K5:L5"/>
    <mergeCell ref="M5:P5"/>
    <mergeCell ref="R5:S5"/>
    <mergeCell ref="A10:D10"/>
    <mergeCell ref="E10:T10"/>
    <mergeCell ref="A11:D11"/>
    <mergeCell ref="E11:T11"/>
    <mergeCell ref="A12:T12"/>
    <mergeCell ref="A13:T13"/>
    <mergeCell ref="A8:D8"/>
    <mergeCell ref="E8:J8"/>
    <mergeCell ref="K8:L8"/>
    <mergeCell ref="M8:T8"/>
    <mergeCell ref="A9:D9"/>
    <mergeCell ref="E9:J9"/>
    <mergeCell ref="K9:L9"/>
    <mergeCell ref="M9:T9"/>
    <mergeCell ref="R14:S15"/>
    <mergeCell ref="T14:T15"/>
    <mergeCell ref="A15:B15"/>
    <mergeCell ref="C15:D15"/>
    <mergeCell ref="E15:G15"/>
    <mergeCell ref="H15:J15"/>
    <mergeCell ref="L15:N15"/>
    <mergeCell ref="O15:Q15"/>
    <mergeCell ref="A14:B14"/>
    <mergeCell ref="C14:D14"/>
    <mergeCell ref="E14:G14"/>
    <mergeCell ref="H14:J14"/>
    <mergeCell ref="L14:N14"/>
    <mergeCell ref="O14:Q14"/>
    <mergeCell ref="R16:S16"/>
    <mergeCell ref="A17:B17"/>
    <mergeCell ref="C17:D17"/>
    <mergeCell ref="E17:G17"/>
    <mergeCell ref="H17:J17"/>
    <mergeCell ref="L17:N17"/>
    <mergeCell ref="O17:Q17"/>
    <mergeCell ref="R17:S17"/>
    <mergeCell ref="A16:B16"/>
    <mergeCell ref="C16:D16"/>
    <mergeCell ref="E16:G16"/>
    <mergeCell ref="H16:J16"/>
    <mergeCell ref="L16:N16"/>
    <mergeCell ref="O16:Q16"/>
    <mergeCell ref="R18:S18"/>
    <mergeCell ref="A19:B19"/>
    <mergeCell ref="C19:D19"/>
    <mergeCell ref="E19:G19"/>
    <mergeCell ref="H19:J19"/>
    <mergeCell ref="L19:N19"/>
    <mergeCell ref="O19:Q19"/>
    <mergeCell ref="R19:S19"/>
    <mergeCell ref="A18:B18"/>
    <mergeCell ref="C18:D18"/>
    <mergeCell ref="E18:G18"/>
    <mergeCell ref="H18:J18"/>
    <mergeCell ref="L18:N18"/>
    <mergeCell ref="O18:Q18"/>
    <mergeCell ref="R20:S20"/>
    <mergeCell ref="A21:B21"/>
    <mergeCell ref="C21:D21"/>
    <mergeCell ref="E21:G21"/>
    <mergeCell ref="H21:J21"/>
    <mergeCell ref="L21:N21"/>
    <mergeCell ref="O21:Q21"/>
    <mergeCell ref="R21:S21"/>
    <mergeCell ref="A20:B20"/>
    <mergeCell ref="C20:D20"/>
    <mergeCell ref="E20:G20"/>
    <mergeCell ref="H20:J20"/>
    <mergeCell ref="L20:N20"/>
    <mergeCell ref="O20:Q20"/>
    <mergeCell ref="R22:S22"/>
    <mergeCell ref="A23:B23"/>
    <mergeCell ref="C23:D23"/>
    <mergeCell ref="E23:G23"/>
    <mergeCell ref="H23:J23"/>
    <mergeCell ref="L23:N23"/>
    <mergeCell ref="O23:Q23"/>
    <mergeCell ref="R23:S23"/>
    <mergeCell ref="A22:B22"/>
    <mergeCell ref="C22:D22"/>
    <mergeCell ref="E22:G22"/>
    <mergeCell ref="H22:J22"/>
    <mergeCell ref="L22:N22"/>
    <mergeCell ref="O22:Q22"/>
    <mergeCell ref="R24:S24"/>
    <mergeCell ref="A25:B25"/>
    <mergeCell ref="C25:D25"/>
    <mergeCell ref="E25:G25"/>
    <mergeCell ref="H25:J25"/>
    <mergeCell ref="L25:N25"/>
    <mergeCell ref="O25:Q25"/>
    <mergeCell ref="R25:S25"/>
    <mergeCell ref="A24:B24"/>
    <mergeCell ref="C24:D24"/>
    <mergeCell ref="E24:G24"/>
    <mergeCell ref="H24:J24"/>
    <mergeCell ref="L24:N24"/>
    <mergeCell ref="O24:Q24"/>
    <mergeCell ref="R26:S26"/>
    <mergeCell ref="A27:B27"/>
    <mergeCell ref="C27:D27"/>
    <mergeCell ref="E27:G27"/>
    <mergeCell ref="H27:J27"/>
    <mergeCell ref="L27:N27"/>
    <mergeCell ref="O27:Q27"/>
    <mergeCell ref="R27:S27"/>
    <mergeCell ref="A26:B26"/>
    <mergeCell ref="C26:D26"/>
    <mergeCell ref="E26:G26"/>
    <mergeCell ref="H26:J26"/>
    <mergeCell ref="L26:N26"/>
    <mergeCell ref="O26:Q26"/>
    <mergeCell ref="A30:T30"/>
    <mergeCell ref="A31:T31"/>
    <mergeCell ref="A32:N32"/>
    <mergeCell ref="O32:Q32"/>
    <mergeCell ref="R32:S32"/>
    <mergeCell ref="A33:N33"/>
    <mergeCell ref="O33:Q33"/>
    <mergeCell ref="R33:S33"/>
    <mergeCell ref="A28:K28"/>
    <mergeCell ref="L28:N28"/>
    <mergeCell ref="O28:Q28"/>
    <mergeCell ref="R28:S28"/>
    <mergeCell ref="A29:K29"/>
    <mergeCell ref="L29:N29"/>
    <mergeCell ref="O29:Q29"/>
    <mergeCell ref="R29:T29"/>
    <mergeCell ref="A36:T36"/>
    <mergeCell ref="M37:S37"/>
    <mergeCell ref="M38:N38"/>
    <mergeCell ref="O38:Q38"/>
    <mergeCell ref="R38:S38"/>
    <mergeCell ref="A39:J39"/>
    <mergeCell ref="P39:Q39"/>
    <mergeCell ref="A34:C34"/>
    <mergeCell ref="D34:G34"/>
    <mergeCell ref="H34:N34"/>
    <mergeCell ref="O34:Q34"/>
    <mergeCell ref="R34:S34"/>
    <mergeCell ref="A35:C35"/>
    <mergeCell ref="D35:G35"/>
    <mergeCell ref="H35:N35"/>
    <mergeCell ref="O35:Q35"/>
    <mergeCell ref="R35:S35"/>
    <mergeCell ref="A40:J40"/>
    <mergeCell ref="P40:Q40"/>
    <mergeCell ref="A41:T41"/>
    <mergeCell ref="A42:T42"/>
    <mergeCell ref="A43:T43"/>
    <mergeCell ref="A44:J44"/>
    <mergeCell ref="K44:L44"/>
    <mergeCell ref="M44:Q44"/>
    <mergeCell ref="R44:S45"/>
    <mergeCell ref="T44:T45"/>
    <mergeCell ref="R46:S46"/>
    <mergeCell ref="A47:J47"/>
    <mergeCell ref="K47:L47"/>
    <mergeCell ref="M47:N47"/>
    <mergeCell ref="P47:Q47"/>
    <mergeCell ref="R47:S47"/>
    <mergeCell ref="A45:J45"/>
    <mergeCell ref="K45:L45"/>
    <mergeCell ref="M45:N45"/>
    <mergeCell ref="P45:Q45"/>
    <mergeCell ref="A46:J46"/>
    <mergeCell ref="K46:L46"/>
    <mergeCell ref="M46:N46"/>
    <mergeCell ref="P46:Q46"/>
    <mergeCell ref="A48:J48"/>
    <mergeCell ref="K48:L48"/>
    <mergeCell ref="M48:N48"/>
    <mergeCell ref="P48:Q48"/>
    <mergeCell ref="R48:S48"/>
    <mergeCell ref="A49:J49"/>
    <mergeCell ref="K49:L49"/>
    <mergeCell ref="M49:N49"/>
    <mergeCell ref="P49:Q49"/>
    <mergeCell ref="R49:S49"/>
    <mergeCell ref="A50:T50"/>
    <mergeCell ref="A51:T51"/>
    <mergeCell ref="A52:H53"/>
    <mergeCell ref="I52:J52"/>
    <mergeCell ref="M52:S52"/>
    <mergeCell ref="T52:T53"/>
    <mergeCell ref="I53:J53"/>
    <mergeCell ref="M53:N53"/>
    <mergeCell ref="O53:Q53"/>
    <mergeCell ref="R53:S53"/>
    <mergeCell ref="A58:T58"/>
    <mergeCell ref="A59:T59"/>
    <mergeCell ref="A60:T60"/>
    <mergeCell ref="A61:T61"/>
    <mergeCell ref="A62:N62"/>
    <mergeCell ref="O62:Q62"/>
    <mergeCell ref="R62:S62"/>
    <mergeCell ref="A54:A57"/>
    <mergeCell ref="B54:D57"/>
    <mergeCell ref="E54:J54"/>
    <mergeCell ref="P54:Q54"/>
    <mergeCell ref="E55:J55"/>
    <mergeCell ref="P55:Q55"/>
    <mergeCell ref="E56:J56"/>
    <mergeCell ref="P56:Q56"/>
    <mergeCell ref="E57:J57"/>
    <mergeCell ref="P57:Q57"/>
    <mergeCell ref="A67:Q67"/>
    <mergeCell ref="R67:S67"/>
    <mergeCell ref="A68:Q68"/>
    <mergeCell ref="R68:S68"/>
    <mergeCell ref="A69:Q69"/>
    <mergeCell ref="R69:S69"/>
    <mergeCell ref="A63:N63"/>
    <mergeCell ref="O63:Q63"/>
    <mergeCell ref="R63:S63"/>
    <mergeCell ref="A64:T64"/>
    <mergeCell ref="A65:T65"/>
    <mergeCell ref="A66:Q66"/>
    <mergeCell ref="R66:S66"/>
    <mergeCell ref="A74:G74"/>
    <mergeCell ref="H74:S74"/>
    <mergeCell ref="A75:S75"/>
    <mergeCell ref="A76:T76"/>
    <mergeCell ref="A77:T77"/>
    <mergeCell ref="B78:C78"/>
    <mergeCell ref="E78:J78"/>
    <mergeCell ref="L78:T78"/>
    <mergeCell ref="A70:Q70"/>
    <mergeCell ref="R70:S70"/>
    <mergeCell ref="A71:T71"/>
    <mergeCell ref="A72:S72"/>
    <mergeCell ref="A73:G73"/>
    <mergeCell ref="H73:S73"/>
    <mergeCell ref="A81:D81"/>
    <mergeCell ref="E81:J81"/>
    <mergeCell ref="L81:T81"/>
    <mergeCell ref="A79:E79"/>
    <mergeCell ref="F79:J79"/>
    <mergeCell ref="M79:O79"/>
    <mergeCell ref="P79:Q79"/>
    <mergeCell ref="R79:T79"/>
    <mergeCell ref="A80:D80"/>
    <mergeCell ref="E80:J80"/>
    <mergeCell ref="L80:T80"/>
  </mergeCells>
  <pageMargins left="0.7" right="0.7" top="0.75" bottom="0.75" header="0.3" footer="0.3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Fra 01.01.2023</vt:lpstr>
      <vt:lpstr>'Fra 01.01.2023'!Utskriftsområde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Stig-Arild Bjørkavoll Hernes</cp:lastModifiedBy>
  <cp:lastPrinted>2020-12-15T07:23:22Z</cp:lastPrinted>
  <dcterms:created xsi:type="dcterms:W3CDTF">2010-12-10T08:56:00Z</dcterms:created>
  <dcterms:modified xsi:type="dcterms:W3CDTF">2023-02-21T20:46:25Z</dcterms:modified>
</cp:coreProperties>
</file>